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imun\OneDrive\Dokumenty\QSB\TELOCVICNA BEROUN\09_Výstupy\"/>
    </mc:Choice>
  </mc:AlternateContent>
  <bookViews>
    <workbookView xWindow="0" yWindow="0" windowWidth="0" windowHeight="0"/>
  </bookViews>
  <sheets>
    <sheet name="Rekapitulace stavby" sheetId="1" r:id="rId1"/>
    <sheet name="D.1.1 - STA" sheetId="2" r:id="rId2"/>
    <sheet name="D.1.2 - SKŘ" sheetId="3" r:id="rId3"/>
    <sheet name="D.1.4.01a - Vodovod" sheetId="4" r:id="rId4"/>
    <sheet name="D.1.4.01b - Kanalizace" sheetId="5" r:id="rId5"/>
    <sheet name="D.1.4.03 - VZT" sheetId="6" r:id="rId6"/>
    <sheet name="D.1.4.04 - ÚT, Chlad" sheetId="7" r:id="rId7"/>
    <sheet name="D.1.4.5 - MaR (odhad)" sheetId="8" r:id="rId8"/>
    <sheet name="D.1.4.6 - ESIL" sheetId="9" r:id="rId9"/>
    <sheet name="VON - Vedlejší a ostatní 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'D.1.1 - STA'!$C$103:$K$1414</definedName>
    <definedName name="_xlnm.Print_Area" localSheetId="1">'D.1.1 - STA'!$C$4:$J$39,'D.1.1 - STA'!$C$45:$J$85,'D.1.1 - STA'!$C$91:$K$1414</definedName>
    <definedName name="_xlnm.Print_Titles" localSheetId="1">'D.1.1 - STA'!$103:$103</definedName>
    <definedName name="_xlnm._FilterDatabase" localSheetId="2" hidden="1">'D.1.2 - SKŘ'!$C$90:$K$419</definedName>
    <definedName name="_xlnm.Print_Area" localSheetId="2">'D.1.2 - SKŘ'!$C$4:$J$39,'D.1.2 - SKŘ'!$C$45:$J$72,'D.1.2 - SKŘ'!$C$78:$K$419</definedName>
    <definedName name="_xlnm.Print_Titles" localSheetId="2">'D.1.2 - SKŘ'!$90:$90</definedName>
    <definedName name="_xlnm._FilterDatabase" localSheetId="3" hidden="1">'D.1.4.01a - Vodovod'!$C$91:$K$152</definedName>
    <definedName name="_xlnm.Print_Area" localSheetId="3">'D.1.4.01a - Vodovod'!$C$4:$J$41,'D.1.4.01a - Vodovod'!$C$47:$J$71,'D.1.4.01a - Vodovod'!$C$77:$K$152</definedName>
    <definedName name="_xlnm.Print_Titles" localSheetId="3">'D.1.4.01a - Vodovod'!$91:$91</definedName>
    <definedName name="_xlnm._FilterDatabase" localSheetId="4" hidden="1">'D.1.4.01b - Kanalizace'!$C$92:$K$149</definedName>
    <definedName name="_xlnm.Print_Area" localSheetId="4">'D.1.4.01b - Kanalizace'!$C$4:$J$41,'D.1.4.01b - Kanalizace'!$C$47:$J$72,'D.1.4.01b - Kanalizace'!$C$78:$K$149</definedName>
    <definedName name="_xlnm.Print_Titles" localSheetId="4">'D.1.4.01b - Kanalizace'!$92:$92</definedName>
    <definedName name="_xlnm._FilterDatabase" localSheetId="5" hidden="1">'D.1.4.03 - VZT'!$C$86:$K$153</definedName>
    <definedName name="_xlnm.Print_Area" localSheetId="5">'D.1.4.03 - VZT'!$C$4:$J$39,'D.1.4.03 - VZT'!$C$45:$J$68,'D.1.4.03 - VZT'!$C$74:$K$153</definedName>
    <definedName name="_xlnm.Print_Titles" localSheetId="5">'D.1.4.03 - VZT'!$86:$86</definedName>
    <definedName name="_xlnm._FilterDatabase" localSheetId="6" hidden="1">'D.1.4.04 - ÚT, Chlad'!$C$81:$K$169</definedName>
    <definedName name="_xlnm.Print_Area" localSheetId="6">'D.1.4.04 - ÚT, Chlad'!$C$4:$J$39,'D.1.4.04 - ÚT, Chlad'!$C$45:$J$63,'D.1.4.04 - ÚT, Chlad'!$C$69:$K$169</definedName>
    <definedName name="_xlnm.Print_Titles" localSheetId="6">'D.1.4.04 - ÚT, Chlad'!$81:$81</definedName>
    <definedName name="_xlnm._FilterDatabase" localSheetId="7" hidden="1">'D.1.4.5 - MaR (odhad)'!$C$80:$K$84</definedName>
    <definedName name="_xlnm.Print_Area" localSheetId="7">'D.1.4.5 - MaR (odhad)'!$C$4:$J$39,'D.1.4.5 - MaR (odhad)'!$C$45:$J$62,'D.1.4.5 - MaR (odhad)'!$C$68:$K$84</definedName>
    <definedName name="_xlnm.Print_Titles" localSheetId="7">'D.1.4.5 - MaR (odhad)'!$80:$80</definedName>
    <definedName name="_xlnm._FilterDatabase" localSheetId="8" hidden="1">'D.1.4.6 - ESIL'!$C$91:$K$149</definedName>
    <definedName name="_xlnm.Print_Area" localSheetId="8">'D.1.4.6 - ESIL'!$C$4:$J$39,'D.1.4.6 - ESIL'!$C$45:$J$73,'D.1.4.6 - ESIL'!$C$79:$K$149</definedName>
    <definedName name="_xlnm.Print_Titles" localSheetId="8">'D.1.4.6 - ESIL'!$91:$91</definedName>
    <definedName name="_xlnm._FilterDatabase" localSheetId="9" hidden="1">'VON - Vedlejší a ostatní ...'!$C$85:$K$135</definedName>
    <definedName name="_xlnm.Print_Area" localSheetId="9">'VON - Vedlejší a ostatní ...'!$C$4:$J$39,'VON - Vedlejší a ostatní ...'!$C$45:$J$67,'VON - Vedlejší a ostatní ...'!$C$73:$K$135</definedName>
    <definedName name="_xlnm.Print_Titles" localSheetId="9">'VON - Vedlejší a ostatní ...'!$85:$85</definedName>
    <definedName name="_xlnm.Print_Area" localSheetId="10">'Seznam figur'!$C$4:$G$555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4"/>
  <c i="10" r="J35"/>
  <c i="1" r="AX64"/>
  <c i="10"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9" r="J37"/>
  <c r="J36"/>
  <c i="1" r="AY63"/>
  <c i="9" r="J35"/>
  <c i="1" r="AX63"/>
  <c i="9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8" r="J37"/>
  <c r="J36"/>
  <c i="1" r="AY62"/>
  <c i="8" r="J35"/>
  <c i="1" r="AX62"/>
  <c i="8" r="BI84"/>
  <c r="BH84"/>
  <c r="BG84"/>
  <c r="BF84"/>
  <c r="T84"/>
  <c r="T83"/>
  <c r="T82"/>
  <c r="T81"/>
  <c r="R84"/>
  <c r="R83"/>
  <c r="R82"/>
  <c r="R81"/>
  <c r="P84"/>
  <c r="P83"/>
  <c r="P82"/>
  <c r="P81"/>
  <c i="1" r="AU62"/>
  <c i="8" r="J78"/>
  <c r="J77"/>
  <c r="F77"/>
  <c r="F75"/>
  <c r="E73"/>
  <c r="J55"/>
  <c r="J54"/>
  <c r="F54"/>
  <c r="F52"/>
  <c r="E50"/>
  <c r="J18"/>
  <c r="E18"/>
  <c r="F78"/>
  <c r="J17"/>
  <c r="J12"/>
  <c r="J75"/>
  <c r="E7"/>
  <c r="E71"/>
  <c i="7" r="J37"/>
  <c r="J36"/>
  <c i="1" r="AY61"/>
  <c i="7" r="J35"/>
  <c i="1" r="AX61"/>
  <c i="7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6" r="J37"/>
  <c r="J36"/>
  <c i="1" r="AY60"/>
  <c i="6" r="J35"/>
  <c i="1" r="AX60"/>
  <c i="6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4"/>
  <c r="J83"/>
  <c r="F83"/>
  <c r="F81"/>
  <c r="E79"/>
  <c r="J55"/>
  <c r="J54"/>
  <c r="F54"/>
  <c r="F52"/>
  <c r="E50"/>
  <c r="J18"/>
  <c r="E18"/>
  <c r="F84"/>
  <c r="J17"/>
  <c r="J12"/>
  <c r="J52"/>
  <c r="E7"/>
  <c r="E48"/>
  <c i="5" r="J39"/>
  <c r="J38"/>
  <c i="1" r="AY59"/>
  <c i="5" r="J37"/>
  <c i="1" r="AX59"/>
  <c i="5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4" r="J39"/>
  <c r="J38"/>
  <c i="1" r="AY58"/>
  <c i="4" r="J37"/>
  <c i="1" r="AX58"/>
  <c i="4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3" r="J37"/>
  <c r="J36"/>
  <c i="1" r="AY56"/>
  <c i="3" r="J35"/>
  <c i="1" r="AX56"/>
  <c i="3" r="BI414"/>
  <c r="BH414"/>
  <c r="BG414"/>
  <c r="BF414"/>
  <c r="T414"/>
  <c r="T401"/>
  <c r="R414"/>
  <c r="R401"/>
  <c r="P414"/>
  <c r="P401"/>
  <c r="BI408"/>
  <c r="BH408"/>
  <c r="BG408"/>
  <c r="BF408"/>
  <c r="T408"/>
  <c r="R408"/>
  <c r="P408"/>
  <c r="BI402"/>
  <c r="BH402"/>
  <c r="BG402"/>
  <c r="BF402"/>
  <c r="T402"/>
  <c r="R402"/>
  <c r="P402"/>
  <c r="BI399"/>
  <c r="BH399"/>
  <c r="BG399"/>
  <c r="BF399"/>
  <c r="T399"/>
  <c r="R399"/>
  <c r="P399"/>
  <c r="BI393"/>
  <c r="BH393"/>
  <c r="BG393"/>
  <c r="BF393"/>
  <c r="T393"/>
  <c r="R393"/>
  <c r="P393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T338"/>
  <c r="R339"/>
  <c r="R338"/>
  <c r="P339"/>
  <c r="P338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300"/>
  <c r="BH300"/>
  <c r="BG300"/>
  <c r="BF300"/>
  <c r="T300"/>
  <c r="R300"/>
  <c r="P300"/>
  <c r="BI286"/>
  <c r="BH286"/>
  <c r="BG286"/>
  <c r="BF286"/>
  <c r="T286"/>
  <c r="R286"/>
  <c r="P286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2" r="J37"/>
  <c r="J36"/>
  <c i="1" r="AY55"/>
  <c i="2" r="J35"/>
  <c i="1" r="AX55"/>
  <c i="2" r="BI1414"/>
  <c r="BH1414"/>
  <c r="BG1414"/>
  <c r="BF1414"/>
  <c r="T1414"/>
  <c r="R1414"/>
  <c r="P1414"/>
  <c r="BI1413"/>
  <c r="BH1413"/>
  <c r="BG1413"/>
  <c r="BF1413"/>
  <c r="T1413"/>
  <c r="R1413"/>
  <c r="P1413"/>
  <c r="BI1412"/>
  <c r="BH1412"/>
  <c r="BG1412"/>
  <c r="BF1412"/>
  <c r="T1412"/>
  <c r="R1412"/>
  <c r="P1412"/>
  <c r="BI1411"/>
  <c r="BH1411"/>
  <c r="BG1411"/>
  <c r="BF1411"/>
  <c r="T1411"/>
  <c r="R1411"/>
  <c r="P1411"/>
  <c r="BI1410"/>
  <c r="BH1410"/>
  <c r="BG1410"/>
  <c r="BF1410"/>
  <c r="T1410"/>
  <c r="R1410"/>
  <c r="P1410"/>
  <c r="BI1397"/>
  <c r="BH1397"/>
  <c r="BG1397"/>
  <c r="BF1397"/>
  <c r="T1397"/>
  <c r="R1397"/>
  <c r="P1397"/>
  <c r="BI1394"/>
  <c r="BH1394"/>
  <c r="BG1394"/>
  <c r="BF1394"/>
  <c r="T1394"/>
  <c r="R1394"/>
  <c r="P1394"/>
  <c r="BI1386"/>
  <c r="BH1386"/>
  <c r="BG1386"/>
  <c r="BF1386"/>
  <c r="T1386"/>
  <c r="R1386"/>
  <c r="P1386"/>
  <c r="BI1383"/>
  <c r="BH1383"/>
  <c r="BG1383"/>
  <c r="BF1383"/>
  <c r="T1383"/>
  <c r="R1383"/>
  <c r="P1383"/>
  <c r="BI1377"/>
  <c r="BH1377"/>
  <c r="BG1377"/>
  <c r="BF1377"/>
  <c r="T1377"/>
  <c r="T1376"/>
  <c r="R1377"/>
  <c r="R1376"/>
  <c r="P1377"/>
  <c r="P1376"/>
  <c r="BI1374"/>
  <c r="BH1374"/>
  <c r="BG1374"/>
  <c r="BF1374"/>
  <c r="T1374"/>
  <c r="R1374"/>
  <c r="P1374"/>
  <c r="BI1367"/>
  <c r="BH1367"/>
  <c r="BG1367"/>
  <c r="BF1367"/>
  <c r="T1367"/>
  <c r="R1367"/>
  <c r="P1367"/>
  <c r="BI1364"/>
  <c r="BH1364"/>
  <c r="BG1364"/>
  <c r="BF1364"/>
  <c r="T1364"/>
  <c r="R1364"/>
  <c r="P1364"/>
  <c r="BI1361"/>
  <c r="BH1361"/>
  <c r="BG1361"/>
  <c r="BF1361"/>
  <c r="T1361"/>
  <c r="R1361"/>
  <c r="P1361"/>
  <c r="BI1356"/>
  <c r="BH1356"/>
  <c r="BG1356"/>
  <c r="BF1356"/>
  <c r="T1356"/>
  <c r="R1356"/>
  <c r="P1356"/>
  <c r="BI1347"/>
  <c r="BH1347"/>
  <c r="BG1347"/>
  <c r="BF1347"/>
  <c r="T1347"/>
  <c r="R1347"/>
  <c r="P1347"/>
  <c r="BI1344"/>
  <c r="BH1344"/>
  <c r="BG1344"/>
  <c r="BF1344"/>
  <c r="T1344"/>
  <c r="R1344"/>
  <c r="P1344"/>
  <c r="BI1342"/>
  <c r="BH1342"/>
  <c r="BG1342"/>
  <c r="BF1342"/>
  <c r="T1342"/>
  <c r="R1342"/>
  <c r="P1342"/>
  <c r="BI1340"/>
  <c r="BH1340"/>
  <c r="BG1340"/>
  <c r="BF1340"/>
  <c r="T1340"/>
  <c r="R1340"/>
  <c r="P1340"/>
  <c r="BI1337"/>
  <c r="BH1337"/>
  <c r="BG1337"/>
  <c r="BF1337"/>
  <c r="T1337"/>
  <c r="R1337"/>
  <c r="P1337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3"/>
  <c r="BH1323"/>
  <c r="BG1323"/>
  <c r="BF1323"/>
  <c r="T1323"/>
  <c r="R1323"/>
  <c r="P1323"/>
  <c r="BI1317"/>
  <c r="BH1317"/>
  <c r="BG1317"/>
  <c r="BF1317"/>
  <c r="T1317"/>
  <c r="R1317"/>
  <c r="P1317"/>
  <c r="BI1312"/>
  <c r="BH1312"/>
  <c r="BG1312"/>
  <c r="BF1312"/>
  <c r="T1312"/>
  <c r="R1312"/>
  <c r="P1312"/>
  <c r="BI1307"/>
  <c r="BH1307"/>
  <c r="BG1307"/>
  <c r="BF1307"/>
  <c r="T1307"/>
  <c r="R1307"/>
  <c r="P1307"/>
  <c r="BI1301"/>
  <c r="BH1301"/>
  <c r="BG1301"/>
  <c r="BF1301"/>
  <c r="T1301"/>
  <c r="R1301"/>
  <c r="P1301"/>
  <c r="BI1296"/>
  <c r="BH1296"/>
  <c r="BG1296"/>
  <c r="BF1296"/>
  <c r="T1296"/>
  <c r="R1296"/>
  <c r="P1296"/>
  <c r="BI1291"/>
  <c r="BH1291"/>
  <c r="BG1291"/>
  <c r="BF1291"/>
  <c r="T1291"/>
  <c r="R1291"/>
  <c r="P1291"/>
  <c r="BI1286"/>
  <c r="BH1286"/>
  <c r="BG1286"/>
  <c r="BF1286"/>
  <c r="T1286"/>
  <c r="R1286"/>
  <c r="P1286"/>
  <c r="BI1279"/>
  <c r="BH1279"/>
  <c r="BG1279"/>
  <c r="BF1279"/>
  <c r="T1279"/>
  <c r="R1279"/>
  <c r="P1279"/>
  <c r="BI1276"/>
  <c r="BH1276"/>
  <c r="BG1276"/>
  <c r="BF1276"/>
  <c r="T1276"/>
  <c r="R1276"/>
  <c r="P1276"/>
  <c r="BI1267"/>
  <c r="BH1267"/>
  <c r="BG1267"/>
  <c r="BF1267"/>
  <c r="T1267"/>
  <c r="R1267"/>
  <c r="P1267"/>
  <c r="BI1262"/>
  <c r="BH1262"/>
  <c r="BG1262"/>
  <c r="BF1262"/>
  <c r="T1262"/>
  <c r="R1262"/>
  <c r="P1262"/>
  <c r="BI1258"/>
  <c r="BH1258"/>
  <c r="BG1258"/>
  <c r="BF1258"/>
  <c r="T1258"/>
  <c r="R1258"/>
  <c r="P1258"/>
  <c r="BI1253"/>
  <c r="BH1253"/>
  <c r="BG1253"/>
  <c r="BF1253"/>
  <c r="T1253"/>
  <c r="R1253"/>
  <c r="P1253"/>
  <c r="BI1250"/>
  <c r="BH1250"/>
  <c r="BG1250"/>
  <c r="BF1250"/>
  <c r="T1250"/>
  <c r="R1250"/>
  <c r="P1250"/>
  <c r="BI1245"/>
  <c r="BH1245"/>
  <c r="BG1245"/>
  <c r="BF1245"/>
  <c r="T1245"/>
  <c r="R1245"/>
  <c r="P1245"/>
  <c r="BI1239"/>
  <c r="BH1239"/>
  <c r="BG1239"/>
  <c r="BF1239"/>
  <c r="T1239"/>
  <c r="R1239"/>
  <c r="P1239"/>
  <c r="BI1233"/>
  <c r="BH1233"/>
  <c r="BG1233"/>
  <c r="BF1233"/>
  <c r="T1233"/>
  <c r="R1233"/>
  <c r="P1233"/>
  <c r="BI1227"/>
  <c r="BH1227"/>
  <c r="BG1227"/>
  <c r="BF1227"/>
  <c r="T1227"/>
  <c r="R1227"/>
  <c r="P1227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20"/>
  <c r="BH1220"/>
  <c r="BG1220"/>
  <c r="BF1220"/>
  <c r="T1220"/>
  <c r="R1220"/>
  <c r="P1220"/>
  <c r="BI1219"/>
  <c r="BH1219"/>
  <c r="BG1219"/>
  <c r="BF1219"/>
  <c r="T1219"/>
  <c r="R1219"/>
  <c r="P1219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11"/>
  <c r="BH1211"/>
  <c r="BG1211"/>
  <c r="BF1211"/>
  <c r="T1211"/>
  <c r="R1211"/>
  <c r="P1211"/>
  <c r="BI1210"/>
  <c r="BH1210"/>
  <c r="BG1210"/>
  <c r="BF1210"/>
  <c r="T1210"/>
  <c r="R1210"/>
  <c r="P1210"/>
  <c r="BI1209"/>
  <c r="BH1209"/>
  <c r="BG1209"/>
  <c r="BF1209"/>
  <c r="T1209"/>
  <c r="R1209"/>
  <c r="P1209"/>
  <c r="BI1208"/>
  <c r="BH1208"/>
  <c r="BG1208"/>
  <c r="BF1208"/>
  <c r="T1208"/>
  <c r="R1208"/>
  <c r="P1208"/>
  <c r="BI1207"/>
  <c r="BH1207"/>
  <c r="BG1207"/>
  <c r="BF1207"/>
  <c r="T1207"/>
  <c r="R1207"/>
  <c r="P1207"/>
  <c r="BI1206"/>
  <c r="BH1206"/>
  <c r="BG1206"/>
  <c r="BF1206"/>
  <c r="T1206"/>
  <c r="R1206"/>
  <c r="P1206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6"/>
  <c r="BH1196"/>
  <c r="BG1196"/>
  <c r="BF1196"/>
  <c r="T1196"/>
  <c r="R1196"/>
  <c r="P1196"/>
  <c r="BI1195"/>
  <c r="BH1195"/>
  <c r="BG1195"/>
  <c r="BF1195"/>
  <c r="T1195"/>
  <c r="R1195"/>
  <c r="P1195"/>
  <c r="BI1194"/>
  <c r="BH1194"/>
  <c r="BG1194"/>
  <c r="BF1194"/>
  <c r="T1194"/>
  <c r="R1194"/>
  <c r="P1194"/>
  <c r="BI1193"/>
  <c r="BH1193"/>
  <c r="BG1193"/>
  <c r="BF1193"/>
  <c r="T1193"/>
  <c r="R1193"/>
  <c r="P1193"/>
  <c r="BI1192"/>
  <c r="BH1192"/>
  <c r="BG1192"/>
  <c r="BF1192"/>
  <c r="T1192"/>
  <c r="R1192"/>
  <c r="P1192"/>
  <c r="BI1191"/>
  <c r="BH1191"/>
  <c r="BG1191"/>
  <c r="BF1191"/>
  <c r="T1191"/>
  <c r="R1191"/>
  <c r="P1191"/>
  <c r="BI1190"/>
  <c r="BH1190"/>
  <c r="BG1190"/>
  <c r="BF1190"/>
  <c r="T1190"/>
  <c r="R1190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7"/>
  <c r="BH1187"/>
  <c r="BG1187"/>
  <c r="BF1187"/>
  <c r="T1187"/>
  <c r="R1187"/>
  <c r="P1187"/>
  <c r="BI1186"/>
  <c r="BH1186"/>
  <c r="BG1186"/>
  <c r="BF1186"/>
  <c r="T1186"/>
  <c r="R1186"/>
  <c r="P1186"/>
  <c r="BI1185"/>
  <c r="BH1185"/>
  <c r="BG1185"/>
  <c r="BF1185"/>
  <c r="T1185"/>
  <c r="R1185"/>
  <c r="P1185"/>
  <c r="BI1184"/>
  <c r="BH1184"/>
  <c r="BG1184"/>
  <c r="BF1184"/>
  <c r="T1184"/>
  <c r="R1184"/>
  <c r="P1184"/>
  <c r="BI1183"/>
  <c r="BH1183"/>
  <c r="BG1183"/>
  <c r="BF1183"/>
  <c r="T1183"/>
  <c r="R1183"/>
  <c r="P1183"/>
  <c r="BI1182"/>
  <c r="BH1182"/>
  <c r="BG1182"/>
  <c r="BF1182"/>
  <c r="T1182"/>
  <c r="R1182"/>
  <c r="P1182"/>
  <c r="BI1181"/>
  <c r="BH1181"/>
  <c r="BG1181"/>
  <c r="BF1181"/>
  <c r="T1181"/>
  <c r="R1181"/>
  <c r="P1181"/>
  <c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1"/>
  <c r="BH1161"/>
  <c r="BG1161"/>
  <c r="BF1161"/>
  <c r="T1161"/>
  <c r="R1161"/>
  <c r="P1161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5"/>
  <c r="BH1145"/>
  <c r="BG1145"/>
  <c r="BF1145"/>
  <c r="T1145"/>
  <c r="R1145"/>
  <c r="P1145"/>
  <c r="BI1141"/>
  <c r="BH1141"/>
  <c r="BG1141"/>
  <c r="BF1141"/>
  <c r="T1141"/>
  <c r="R1141"/>
  <c r="P1141"/>
  <c r="BI1122"/>
  <c r="BH1122"/>
  <c r="BG1122"/>
  <c r="BF1122"/>
  <c r="T1122"/>
  <c r="R1122"/>
  <c r="P1122"/>
  <c r="BI1113"/>
  <c r="BH1113"/>
  <c r="BG1113"/>
  <c r="BF1113"/>
  <c r="T1113"/>
  <c r="R1113"/>
  <c r="P1113"/>
  <c r="BI1100"/>
  <c r="BH1100"/>
  <c r="BG1100"/>
  <c r="BF1100"/>
  <c r="T1100"/>
  <c r="R1100"/>
  <c r="P1100"/>
  <c r="BI1096"/>
  <c r="BH1096"/>
  <c r="BG1096"/>
  <c r="BF1096"/>
  <c r="T1096"/>
  <c r="R1096"/>
  <c r="P1096"/>
  <c r="BI1092"/>
  <c r="BH1092"/>
  <c r="BG1092"/>
  <c r="BF1092"/>
  <c r="T1092"/>
  <c r="R1092"/>
  <c r="P1092"/>
  <c r="BI1091"/>
  <c r="BH1091"/>
  <c r="BG1091"/>
  <c r="BF1091"/>
  <c r="T1091"/>
  <c r="R1091"/>
  <c r="P1091"/>
  <c r="BI1088"/>
  <c r="BH1088"/>
  <c r="BG1088"/>
  <c r="BF1088"/>
  <c r="T1088"/>
  <c r="R1088"/>
  <c r="P1088"/>
  <c r="BI1080"/>
  <c r="BH1080"/>
  <c r="BG1080"/>
  <c r="BF1080"/>
  <c r="T1080"/>
  <c r="R1080"/>
  <c r="P1080"/>
  <c r="BI1072"/>
  <c r="BH1072"/>
  <c r="BG1072"/>
  <c r="BF1072"/>
  <c r="T1072"/>
  <c r="R1072"/>
  <c r="P1072"/>
  <c r="BI1067"/>
  <c r="BH1067"/>
  <c r="BG1067"/>
  <c r="BF1067"/>
  <c r="T1067"/>
  <c r="R1067"/>
  <c r="P1067"/>
  <c r="BI1062"/>
  <c r="BH1062"/>
  <c r="BG1062"/>
  <c r="BF1062"/>
  <c r="T1062"/>
  <c r="R1062"/>
  <c r="P1062"/>
  <c r="BI1058"/>
  <c r="BH1058"/>
  <c r="BG1058"/>
  <c r="BF1058"/>
  <c r="T1058"/>
  <c r="R1058"/>
  <c r="P1058"/>
  <c r="BI1053"/>
  <c r="BH1053"/>
  <c r="BG1053"/>
  <c r="BF1053"/>
  <c r="T1053"/>
  <c r="R1053"/>
  <c r="P1053"/>
  <c r="BI1042"/>
  <c r="BH1042"/>
  <c r="BG1042"/>
  <c r="BF1042"/>
  <c r="T1042"/>
  <c r="R1042"/>
  <c r="P1042"/>
  <c r="BI1031"/>
  <c r="BH1031"/>
  <c r="BG1031"/>
  <c r="BF1031"/>
  <c r="T1031"/>
  <c r="R1031"/>
  <c r="P1031"/>
  <c r="BI1027"/>
  <c r="BH1027"/>
  <c r="BG1027"/>
  <c r="BF1027"/>
  <c r="T1027"/>
  <c r="R1027"/>
  <c r="P1027"/>
  <c r="BI1023"/>
  <c r="BH1023"/>
  <c r="BG1023"/>
  <c r="BF1023"/>
  <c r="T1023"/>
  <c r="R1023"/>
  <c r="P1023"/>
  <c r="BI1013"/>
  <c r="BH1013"/>
  <c r="BG1013"/>
  <c r="BF1013"/>
  <c r="T1013"/>
  <c r="R1013"/>
  <c r="P1013"/>
  <c r="BI1002"/>
  <c r="BH1002"/>
  <c r="BG1002"/>
  <c r="BF1002"/>
  <c r="T1002"/>
  <c r="R1002"/>
  <c r="P1002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74"/>
  <c r="BH974"/>
  <c r="BG974"/>
  <c r="BF974"/>
  <c r="T974"/>
  <c r="R974"/>
  <c r="P974"/>
  <c r="BI969"/>
  <c r="BH969"/>
  <c r="BG969"/>
  <c r="BF969"/>
  <c r="T969"/>
  <c r="R969"/>
  <c r="P969"/>
  <c r="BI960"/>
  <c r="BH960"/>
  <c r="BG960"/>
  <c r="BF960"/>
  <c r="T960"/>
  <c r="R960"/>
  <c r="P960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6"/>
  <c r="BH936"/>
  <c r="BG936"/>
  <c r="BF936"/>
  <c r="T936"/>
  <c r="R936"/>
  <c r="P936"/>
  <c r="BI924"/>
  <c r="BH924"/>
  <c r="BG924"/>
  <c r="BF924"/>
  <c r="T924"/>
  <c r="R924"/>
  <c r="P924"/>
  <c r="BI912"/>
  <c r="BH912"/>
  <c r="BG912"/>
  <c r="BF912"/>
  <c r="T912"/>
  <c r="R912"/>
  <c r="P912"/>
  <c r="BI898"/>
  <c r="BH898"/>
  <c r="BG898"/>
  <c r="BF898"/>
  <c r="T898"/>
  <c r="R898"/>
  <c r="P898"/>
  <c r="BI885"/>
  <c r="BH885"/>
  <c r="BG885"/>
  <c r="BF885"/>
  <c r="T885"/>
  <c r="R885"/>
  <c r="P885"/>
  <c r="BI875"/>
  <c r="BH875"/>
  <c r="BG875"/>
  <c r="BF875"/>
  <c r="T875"/>
  <c r="R875"/>
  <c r="P875"/>
  <c r="BI866"/>
  <c r="BH866"/>
  <c r="BG866"/>
  <c r="BF866"/>
  <c r="T866"/>
  <c r="R866"/>
  <c r="P866"/>
  <c r="BI854"/>
  <c r="BH854"/>
  <c r="BG854"/>
  <c r="BF854"/>
  <c r="T854"/>
  <c r="R854"/>
  <c r="P854"/>
  <c r="BI842"/>
  <c r="BH842"/>
  <c r="BG842"/>
  <c r="BF842"/>
  <c r="T842"/>
  <c r="R842"/>
  <c r="P842"/>
  <c r="BI832"/>
  <c r="BH832"/>
  <c r="BG832"/>
  <c r="BF832"/>
  <c r="T832"/>
  <c r="R832"/>
  <c r="P832"/>
  <c r="BI819"/>
  <c r="BH819"/>
  <c r="BG819"/>
  <c r="BF819"/>
  <c r="T819"/>
  <c r="R819"/>
  <c r="P819"/>
  <c r="BI816"/>
  <c r="BH816"/>
  <c r="BG816"/>
  <c r="BF816"/>
  <c r="T816"/>
  <c r="R816"/>
  <c r="P816"/>
  <c r="BI811"/>
  <c r="BH811"/>
  <c r="BG811"/>
  <c r="BF811"/>
  <c r="T811"/>
  <c r="R811"/>
  <c r="P811"/>
  <c r="BI806"/>
  <c r="BH806"/>
  <c r="BG806"/>
  <c r="BF806"/>
  <c r="T806"/>
  <c r="R806"/>
  <c r="P806"/>
  <c r="BI803"/>
  <c r="BH803"/>
  <c r="BG803"/>
  <c r="BF803"/>
  <c r="T803"/>
  <c r="R803"/>
  <c r="P803"/>
  <c r="BI799"/>
  <c r="BH799"/>
  <c r="BG799"/>
  <c r="BF799"/>
  <c r="T799"/>
  <c r="R799"/>
  <c r="P799"/>
  <c r="BI792"/>
  <c r="BH792"/>
  <c r="BG792"/>
  <c r="BF792"/>
  <c r="T792"/>
  <c r="R792"/>
  <c r="P792"/>
  <c r="BI785"/>
  <c r="BH785"/>
  <c r="BG785"/>
  <c r="BF785"/>
  <c r="T785"/>
  <c r="R785"/>
  <c r="P785"/>
  <c r="BI781"/>
  <c r="BH781"/>
  <c r="BG781"/>
  <c r="BF781"/>
  <c r="T781"/>
  <c r="R781"/>
  <c r="P781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62"/>
  <c r="BH762"/>
  <c r="BG762"/>
  <c r="BF762"/>
  <c r="T762"/>
  <c r="T761"/>
  <c r="R762"/>
  <c r="R761"/>
  <c r="P762"/>
  <c r="P761"/>
  <c r="BI759"/>
  <c r="BH759"/>
  <c r="BG759"/>
  <c r="BF759"/>
  <c r="T759"/>
  <c r="R759"/>
  <c r="P759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6"/>
  <c r="BH686"/>
  <c r="BG686"/>
  <c r="BF686"/>
  <c r="T686"/>
  <c r="R686"/>
  <c r="P686"/>
  <c r="BI681"/>
  <c r="BH681"/>
  <c r="BG681"/>
  <c r="BF681"/>
  <c r="T681"/>
  <c r="R681"/>
  <c r="P681"/>
  <c r="BI675"/>
  <c r="BH675"/>
  <c r="BG675"/>
  <c r="BF675"/>
  <c r="T675"/>
  <c r="R675"/>
  <c r="P675"/>
  <c r="BI671"/>
  <c r="BH671"/>
  <c r="BG671"/>
  <c r="BF671"/>
  <c r="T671"/>
  <c r="R671"/>
  <c r="P671"/>
  <c r="BI670"/>
  <c r="BH670"/>
  <c r="BG670"/>
  <c r="BF670"/>
  <c r="T670"/>
  <c r="R670"/>
  <c r="P670"/>
  <c r="BI669"/>
  <c r="BH669"/>
  <c r="BG669"/>
  <c r="BF669"/>
  <c r="T669"/>
  <c r="R669"/>
  <c r="P669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0"/>
  <c r="BH660"/>
  <c r="BG660"/>
  <c r="BF660"/>
  <c r="T660"/>
  <c r="R660"/>
  <c r="P660"/>
  <c r="BI657"/>
  <c r="BH657"/>
  <c r="BG657"/>
  <c r="BF657"/>
  <c r="T657"/>
  <c r="R657"/>
  <c r="P657"/>
  <c r="BI654"/>
  <c r="BH654"/>
  <c r="BG654"/>
  <c r="BF654"/>
  <c r="T654"/>
  <c r="R654"/>
  <c r="P654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2"/>
  <c r="BH632"/>
  <c r="BG632"/>
  <c r="BF632"/>
  <c r="T632"/>
  <c r="R632"/>
  <c r="P632"/>
  <c r="BI625"/>
  <c r="BH625"/>
  <c r="BG625"/>
  <c r="BF625"/>
  <c r="T625"/>
  <c r="R625"/>
  <c r="P625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4"/>
  <c r="BH604"/>
  <c r="BG604"/>
  <c r="BF604"/>
  <c r="T604"/>
  <c r="R604"/>
  <c r="P604"/>
  <c r="BI593"/>
  <c r="BH593"/>
  <c r="BG593"/>
  <c r="BF593"/>
  <c r="T593"/>
  <c r="R593"/>
  <c r="P593"/>
  <c r="BI585"/>
  <c r="BH585"/>
  <c r="BG585"/>
  <c r="BF585"/>
  <c r="T585"/>
  <c r="R585"/>
  <c r="P585"/>
  <c r="BI577"/>
  <c r="BH577"/>
  <c r="BG577"/>
  <c r="BF577"/>
  <c r="T577"/>
  <c r="R577"/>
  <c r="P577"/>
  <c r="BI571"/>
  <c r="BH571"/>
  <c r="BG571"/>
  <c r="BF571"/>
  <c r="T571"/>
  <c r="R571"/>
  <c r="P571"/>
  <c r="BI567"/>
  <c r="BH567"/>
  <c r="BG567"/>
  <c r="BF567"/>
  <c r="T567"/>
  <c r="R567"/>
  <c r="P567"/>
  <c r="BI559"/>
  <c r="BH559"/>
  <c r="BG559"/>
  <c r="BF559"/>
  <c r="T559"/>
  <c r="R559"/>
  <c r="P559"/>
  <c r="BI557"/>
  <c r="BH557"/>
  <c r="BG557"/>
  <c r="BF557"/>
  <c r="T557"/>
  <c r="R557"/>
  <c r="P557"/>
  <c r="BI545"/>
  <c r="BH545"/>
  <c r="BG545"/>
  <c r="BF545"/>
  <c r="T545"/>
  <c r="R545"/>
  <c r="P545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15"/>
  <c r="BH515"/>
  <c r="BG515"/>
  <c r="BF515"/>
  <c r="T515"/>
  <c r="R515"/>
  <c r="P515"/>
  <c r="BI501"/>
  <c r="BH501"/>
  <c r="BG501"/>
  <c r="BF501"/>
  <c r="T501"/>
  <c r="R501"/>
  <c r="P501"/>
  <c r="BI497"/>
  <c r="BH497"/>
  <c r="BG497"/>
  <c r="BF497"/>
  <c r="T497"/>
  <c r="R497"/>
  <c r="P497"/>
  <c r="BI484"/>
  <c r="BH484"/>
  <c r="BG484"/>
  <c r="BF484"/>
  <c r="T484"/>
  <c r="R484"/>
  <c r="P484"/>
  <c r="BI482"/>
  <c r="BH482"/>
  <c r="BG482"/>
  <c r="BF482"/>
  <c r="T482"/>
  <c r="R482"/>
  <c r="P482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3"/>
  <c r="BH423"/>
  <c r="BG423"/>
  <c r="BF423"/>
  <c r="T423"/>
  <c r="R423"/>
  <c r="P423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3"/>
  <c r="BH383"/>
  <c r="BG383"/>
  <c r="BF383"/>
  <c r="T383"/>
  <c r="R383"/>
  <c r="P383"/>
  <c r="BI377"/>
  <c r="BH377"/>
  <c r="BG377"/>
  <c r="BF377"/>
  <c r="T377"/>
  <c r="R377"/>
  <c r="P377"/>
  <c r="BI369"/>
  <c r="BH369"/>
  <c r="BG369"/>
  <c r="BF369"/>
  <c r="T369"/>
  <c r="R369"/>
  <c r="P369"/>
  <c r="BI360"/>
  <c r="BH360"/>
  <c r="BG360"/>
  <c r="BF360"/>
  <c r="T360"/>
  <c r="R360"/>
  <c r="P360"/>
  <c r="BI333"/>
  <c r="BH333"/>
  <c r="BG333"/>
  <c r="BF333"/>
  <c r="T333"/>
  <c r="R333"/>
  <c r="P333"/>
  <c r="BI331"/>
  <c r="BH331"/>
  <c r="BG331"/>
  <c r="BF331"/>
  <c r="T331"/>
  <c r="R331"/>
  <c r="P331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199"/>
  <c r="BH199"/>
  <c r="BG199"/>
  <c r="BF199"/>
  <c r="T199"/>
  <c r="R199"/>
  <c r="P199"/>
  <c r="BI195"/>
  <c r="BH195"/>
  <c r="BG195"/>
  <c r="BF195"/>
  <c r="T195"/>
  <c r="R195"/>
  <c r="P195"/>
  <c r="BI120"/>
  <c r="BH120"/>
  <c r="BG120"/>
  <c r="BF120"/>
  <c r="T120"/>
  <c r="R120"/>
  <c r="P120"/>
  <c r="BI112"/>
  <c r="BH112"/>
  <c r="BG112"/>
  <c r="BF112"/>
  <c r="T112"/>
  <c r="R112"/>
  <c r="P112"/>
  <c r="BI107"/>
  <c r="BH107"/>
  <c r="BG107"/>
  <c r="BF107"/>
  <c r="T107"/>
  <c r="R107"/>
  <c r="P107"/>
  <c r="J101"/>
  <c r="J100"/>
  <c r="F100"/>
  <c r="F98"/>
  <c r="E96"/>
  <c r="J55"/>
  <c r="J54"/>
  <c r="F54"/>
  <c r="F52"/>
  <c r="E50"/>
  <c r="J18"/>
  <c r="E18"/>
  <c r="F101"/>
  <c r="J17"/>
  <c r="J12"/>
  <c r="J98"/>
  <c r="E7"/>
  <c r="E94"/>
  <c i="1" r="L50"/>
  <c r="AM50"/>
  <c r="AM49"/>
  <c r="L49"/>
  <c r="AM47"/>
  <c r="L47"/>
  <c r="L45"/>
  <c r="L44"/>
  <c i="2" r="BK693"/>
  <c r="BK571"/>
  <c r="BK428"/>
  <c r="BK289"/>
  <c r="J120"/>
  <c i="6" r="J127"/>
  <c r="BK108"/>
  <c i="7" r="BK105"/>
  <c r="BK106"/>
  <c r="BK149"/>
  <c i="9" r="J98"/>
  <c r="J110"/>
  <c r="BK112"/>
  <c i="10" r="BK99"/>
  <c i="2" r="J1386"/>
  <c r="BK1331"/>
  <c r="BK1296"/>
  <c r="BK1245"/>
  <c r="BK1220"/>
  <c r="J1206"/>
  <c r="J1190"/>
  <c r="J1184"/>
  <c r="BK1169"/>
  <c r="BK1149"/>
  <c r="J1062"/>
  <c r="J994"/>
  <c r="J936"/>
  <c r="BK811"/>
  <c r="J762"/>
  <c r="J724"/>
  <c r="J686"/>
  <c r="J636"/>
  <c r="J527"/>
  <c r="BK416"/>
  <c r="J311"/>
  <c r="J223"/>
  <c i="6" r="BK140"/>
  <c r="BK139"/>
  <c r="BK127"/>
  <c r="BK97"/>
  <c i="7" r="J92"/>
  <c r="J128"/>
  <c r="J134"/>
  <c i="9" r="BK120"/>
  <c r="BK126"/>
  <c i="10" r="BK121"/>
  <c r="J93"/>
  <c r="BK134"/>
  <c r="J107"/>
  <c i="2" r="BK412"/>
  <c r="J325"/>
  <c r="BK253"/>
  <c r="BK215"/>
  <c i="3" r="BK402"/>
  <c r="J346"/>
  <c r="BK300"/>
  <c r="BK164"/>
  <c r="J331"/>
  <c r="BK230"/>
  <c r="J164"/>
  <c r="BK350"/>
  <c r="J254"/>
  <c r="BK167"/>
  <c r="J353"/>
  <c r="J203"/>
  <c r="J343"/>
  <c r="BK181"/>
  <c r="BK331"/>
  <c r="J148"/>
  <c r="J348"/>
  <c r="BK242"/>
  <c r="J206"/>
  <c r="BK310"/>
  <c r="J195"/>
  <c r="J98"/>
  <c i="4" r="BK130"/>
  <c r="J98"/>
  <c r="J114"/>
  <c r="BK122"/>
  <c r="BK133"/>
  <c r="J104"/>
  <c r="J135"/>
  <c r="J96"/>
  <c r="BK96"/>
  <c r="J151"/>
  <c r="J123"/>
  <c i="5" r="J96"/>
  <c r="J118"/>
  <c r="BK139"/>
  <c r="BK149"/>
  <c r="J127"/>
  <c r="J101"/>
  <c i="6" r="BK143"/>
  <c r="J108"/>
  <c r="J141"/>
  <c r="J152"/>
  <c r="J150"/>
  <c i="7" r="BK134"/>
  <c r="J112"/>
  <c r="BK102"/>
  <c i="8" r="BK84"/>
  <c i="9" r="J135"/>
  <c r="BK144"/>
  <c i="10" r="J128"/>
  <c r="J117"/>
  <c i="2" r="J1411"/>
  <c r="BK1383"/>
  <c r="BK1361"/>
  <c r="BK1340"/>
  <c r="J1327"/>
  <c r="J1301"/>
  <c r="J1276"/>
  <c r="J1233"/>
  <c r="BK1221"/>
  <c r="J1212"/>
  <c r="BK1206"/>
  <c r="J1196"/>
  <c r="BK1186"/>
  <c r="BK1180"/>
  <c r="J1170"/>
  <c r="J1164"/>
  <c r="J1145"/>
  <c r="J1088"/>
  <c r="BK1042"/>
  <c r="BK985"/>
  <c r="BK944"/>
  <c r="J866"/>
  <c r="J803"/>
  <c r="BK762"/>
  <c r="J747"/>
  <c r="J716"/>
  <c r="J696"/>
  <c r="J665"/>
  <c r="BK625"/>
  <c r="BK527"/>
  <c r="J441"/>
  <c r="J369"/>
  <c r="BK285"/>
  <c i="1" r="AS57"/>
  <c i="3" r="J414"/>
  <c r="BK237"/>
  <c r="J388"/>
  <c r="BK361"/>
  <c r="BK346"/>
  <c r="BK94"/>
  <c r="J192"/>
  <c r="BK140"/>
  <c i="4" r="J125"/>
  <c r="BK150"/>
  <c r="BK132"/>
  <c r="J128"/>
  <c r="BK124"/>
  <c r="J132"/>
  <c i="5" r="J121"/>
  <c r="BK126"/>
  <c r="BK116"/>
  <c r="J132"/>
  <c r="J99"/>
  <c r="BK135"/>
  <c r="BK122"/>
  <c r="BK97"/>
  <c i="6" r="BK142"/>
  <c r="BK128"/>
  <c r="J102"/>
  <c i="7" r="J95"/>
  <c r="BK165"/>
  <c i="9" r="J131"/>
  <c i="10" r="BK107"/>
  <c i="2" r="BK1212"/>
  <c r="J1194"/>
  <c r="J1181"/>
  <c r="J1168"/>
  <c r="BK1145"/>
  <c r="J1080"/>
  <c r="J1013"/>
  <c r="J969"/>
  <c r="BK769"/>
  <c r="J710"/>
  <c r="BK639"/>
  <c r="BK455"/>
  <c r="BK294"/>
  <c i="5" r="BK142"/>
  <c i="6" r="BK118"/>
  <c r="J125"/>
  <c i="7" r="J90"/>
  <c r="J87"/>
  <c r="J85"/>
  <c i="9" r="J133"/>
  <c r="J108"/>
  <c r="BK108"/>
  <c i="10" r="J111"/>
  <c i="2" r="BK705"/>
  <c r="J653"/>
  <c r="J612"/>
  <c r="J541"/>
  <c r="J476"/>
  <c r="J437"/>
  <c r="BK369"/>
  <c r="J249"/>
  <c r="J112"/>
  <c i="3" r="BK353"/>
  <c r="J241"/>
  <c r="BK112"/>
  <c r="J152"/>
  <c r="J264"/>
  <c r="BK375"/>
  <c r="J142"/>
  <c r="J242"/>
  <c r="J370"/>
  <c r="BK143"/>
  <c r="J130"/>
  <c i="4" r="BK112"/>
  <c r="J147"/>
  <c r="J140"/>
  <c r="BK144"/>
  <c r="BK149"/>
  <c r="J120"/>
  <c i="5" r="J110"/>
  <c r="BK120"/>
  <c r="BK111"/>
  <c i="6" r="BK100"/>
  <c r="BK135"/>
  <c i="7" r="BK122"/>
  <c r="BK92"/>
  <c r="J139"/>
  <c i="9" r="J130"/>
  <c r="BK97"/>
  <c r="J115"/>
  <c i="10" r="BK101"/>
  <c i="2" r="J1410"/>
  <c r="J1377"/>
  <c r="J1342"/>
  <c r="J1317"/>
  <c r="BK1258"/>
  <c r="J1222"/>
  <c r="BK1192"/>
  <c r="BK1179"/>
  <c r="J1169"/>
  <c r="J1141"/>
  <c r="J1031"/>
  <c r="BK960"/>
  <c r="J854"/>
  <c r="J736"/>
  <c r="BK708"/>
  <c r="BK497"/>
  <c r="BK199"/>
  <c i="6" r="BK102"/>
  <c i="7" r="BK130"/>
  <c r="J167"/>
  <c r="J116"/>
  <c r="BK91"/>
  <c i="9" r="J95"/>
  <c r="J103"/>
  <c i="10" r="BK115"/>
  <c r="J134"/>
  <c i="2" r="BK651"/>
  <c r="J545"/>
  <c r="J446"/>
  <c r="BK319"/>
  <c r="F36"/>
  <c r="BK1193"/>
  <c r="J1178"/>
  <c r="J1166"/>
  <c r="J1122"/>
  <c r="J1072"/>
  <c r="BK1027"/>
  <c r="BK991"/>
  <c r="BK912"/>
  <c r="BK832"/>
  <c r="BK792"/>
  <c r="J772"/>
  <c r="BK752"/>
  <c r="BK724"/>
  <c r="BK706"/>
  <c r="J681"/>
  <c r="BK646"/>
  <c r="BK612"/>
  <c r="BK541"/>
  <c r="BK470"/>
  <c r="J416"/>
  <c r="BK298"/>
  <c r="BK227"/>
  <c i="3" r="BK333"/>
  <c r="J222"/>
  <c r="J103"/>
  <c r="J318"/>
  <c r="BK169"/>
  <c r="J268"/>
  <c r="J257"/>
  <c r="BK254"/>
  <c r="BK246"/>
  <c r="J260"/>
  <c r="BK98"/>
  <c i="4" r="J150"/>
  <c r="J113"/>
  <c r="J118"/>
  <c r="BK118"/>
  <c r="J152"/>
  <c r="J95"/>
  <c i="5" r="J143"/>
  <c r="BK98"/>
  <c r="BK99"/>
  <c r="BK144"/>
  <c r="J109"/>
  <c r="BK136"/>
  <c r="BK129"/>
  <c r="BK119"/>
  <c r="BK110"/>
  <c i="6" r="J116"/>
  <c r="J103"/>
  <c i="7" r="J160"/>
  <c r="J164"/>
  <c r="BK139"/>
  <c i="9" r="J128"/>
  <c r="BK149"/>
  <c i="10" r="BK128"/>
  <c r="J113"/>
  <c i="2" r="BK1205"/>
  <c r="J1185"/>
  <c r="J1177"/>
  <c r="BK1164"/>
  <c r="J1092"/>
  <c r="J1027"/>
  <c r="BK982"/>
  <c r="J924"/>
  <c r="J806"/>
  <c r="J775"/>
  <c r="J752"/>
  <c r="BK707"/>
  <c r="BK670"/>
  <c r="BK649"/>
  <c r="BK545"/>
  <c r="BK437"/>
  <c r="J377"/>
  <c r="J233"/>
  <c i="6" r="BK132"/>
  <c r="J129"/>
  <c r="BK134"/>
  <c r="J122"/>
  <c i="7" r="BK135"/>
  <c r="BK114"/>
  <c i="9" r="J148"/>
  <c r="BK106"/>
  <c r="BK132"/>
  <c i="10" r="BK135"/>
  <c r="BK97"/>
  <c i="3" r="J286"/>
  <c r="J314"/>
  <c r="J136"/>
  <c i="4" r="BK152"/>
  <c r="J106"/>
  <c r="J138"/>
  <c r="BK114"/>
  <c r="BK115"/>
  <c r="J105"/>
  <c r="J130"/>
  <c i="5" r="J126"/>
  <c r="J128"/>
  <c r="BK138"/>
  <c i="6" r="BK125"/>
  <c r="J120"/>
  <c r="J145"/>
  <c i="7" r="J91"/>
  <c r="J110"/>
  <c r="J103"/>
  <c i="9" r="BK114"/>
  <c r="BK138"/>
  <c i="10" r="BK105"/>
  <c i="2" r="BK1413"/>
  <c r="BK1386"/>
  <c r="BK1364"/>
  <c r="BK1327"/>
  <c r="J1312"/>
  <c r="BK1276"/>
  <c r="BK1239"/>
  <c r="J1211"/>
  <c r="BK1199"/>
  <c r="J1189"/>
  <c r="BK1170"/>
  <c r="J1149"/>
  <c r="BK1062"/>
  <c r="J985"/>
  <c r="BK924"/>
  <c r="J816"/>
  <c r="J778"/>
  <c r="J705"/>
  <c r="J657"/>
  <c r="J604"/>
  <c r="J478"/>
  <c r="J423"/>
  <c r="BK323"/>
  <c r="J245"/>
  <c i="5" r="BK140"/>
  <c i="6" r="J126"/>
  <c r="J112"/>
  <c r="BK92"/>
  <c i="7" r="BK93"/>
  <c r="J131"/>
  <c r="BK168"/>
  <c i="9" r="J137"/>
  <c r="BK128"/>
  <c r="J129"/>
  <c i="10" r="BK123"/>
  <c i="2" r="BK671"/>
  <c r="BK593"/>
  <c r="BK484"/>
  <c r="BK406"/>
  <c r="J253"/>
  <c i="6" r="J124"/>
  <c r="BK150"/>
  <c r="BK130"/>
  <c i="7" r="J168"/>
  <c r="J88"/>
  <c i="8" r="J84"/>
  <c i="9" r="J117"/>
  <c r="J99"/>
  <c i="10" r="BK119"/>
  <c i="2" r="BK1410"/>
  <c r="BK1356"/>
  <c r="BK1323"/>
  <c r="J1291"/>
  <c r="J1239"/>
  <c r="BK1215"/>
  <c r="J1193"/>
  <c r="J1180"/>
  <c r="BK1165"/>
  <c r="BK1141"/>
  <c r="BK1031"/>
  <c r="J974"/>
  <c r="BK885"/>
  <c r="BK778"/>
  <c r="BK747"/>
  <c r="J708"/>
  <c r="BK669"/>
  <c r="J593"/>
  <c r="J455"/>
  <c r="BK399"/>
  <c r="J298"/>
  <c r="J199"/>
  <c i="6" r="BK124"/>
  <c r="J151"/>
  <c r="J93"/>
  <c i="7" r="J104"/>
  <c r="BK163"/>
  <c r="J135"/>
  <c r="J101"/>
  <c i="9" r="J136"/>
  <c r="BK146"/>
  <c r="J101"/>
  <c i="10" r="J131"/>
  <c i="2" r="J434"/>
  <c r="BK377"/>
  <c r="BK311"/>
  <c r="J241"/>
  <c r="J195"/>
  <c i="3" r="BK370"/>
  <c r="J320"/>
  <c r="BK192"/>
  <c r="BK116"/>
  <c r="J399"/>
  <c r="BK195"/>
  <c r="BK399"/>
  <c r="J269"/>
  <c r="BK219"/>
  <c r="BK414"/>
  <c r="BK269"/>
  <c r="BK152"/>
  <c r="BK306"/>
  <c r="J94"/>
  <c r="BK257"/>
  <c r="J116"/>
  <c r="BK318"/>
  <c r="J227"/>
  <c r="BK107"/>
  <c r="J224"/>
  <c r="BK136"/>
  <c i="4" r="J137"/>
  <c r="BK108"/>
  <c r="BK140"/>
  <c r="J111"/>
  <c r="BK111"/>
  <c r="BK128"/>
  <c r="BK116"/>
  <c r="BK127"/>
  <c r="J112"/>
  <c r="J115"/>
  <c r="BK99"/>
  <c r="J108"/>
  <c i="5" r="BK141"/>
  <c r="BK123"/>
  <c r="J106"/>
  <c r="BK131"/>
  <c r="BK115"/>
  <c r="J136"/>
  <c r="J147"/>
  <c i="6" r="J96"/>
  <c r="J136"/>
  <c r="J140"/>
  <c r="BK136"/>
  <c r="BK91"/>
  <c r="J94"/>
  <c i="7" r="J152"/>
  <c r="J156"/>
  <c r="BK141"/>
  <c r="BK137"/>
  <c r="BK112"/>
  <c r="BK145"/>
  <c i="9" r="J139"/>
  <c r="J123"/>
  <c r="BK124"/>
  <c r="J112"/>
  <c r="BK104"/>
  <c r="J111"/>
  <c r="BK105"/>
  <c i="10" r="BK91"/>
  <c r="J121"/>
  <c i="2" r="BK1412"/>
  <c r="J1394"/>
  <c r="J1367"/>
  <c r="J1344"/>
  <c r="BK1329"/>
  <c r="BK1307"/>
  <c r="J1286"/>
  <c r="J1258"/>
  <c r="BK1250"/>
  <c r="BK1224"/>
  <c r="J1220"/>
  <c r="BK1210"/>
  <c r="J1203"/>
  <c r="J1191"/>
  <c r="BK1184"/>
  <c r="J1176"/>
  <c r="BK1168"/>
  <c r="J1152"/>
  <c r="BK1096"/>
  <c r="BK1058"/>
  <c r="J1002"/>
  <c r="BK969"/>
  <c r="J885"/>
  <c r="J811"/>
  <c r="BK781"/>
  <c r="J759"/>
  <c r="J739"/>
  <c r="J711"/>
  <c r="J670"/>
  <c r="J639"/>
  <c r="J567"/>
  <c r="BK478"/>
  <c r="J431"/>
  <c r="BK325"/>
  <c r="BK241"/>
  <c r="J213"/>
  <c i="3" r="BK260"/>
  <c r="J188"/>
  <c r="BK378"/>
  <c r="BK224"/>
  <c r="BK148"/>
  <c r="BK320"/>
  <c r="J169"/>
  <c r="BK286"/>
  <c r="BK130"/>
  <c r="BK199"/>
  <c r="J361"/>
  <c r="J225"/>
  <c r="J219"/>
  <c r="J112"/>
  <c i="4" r="BK129"/>
  <c r="BK100"/>
  <c r="BK142"/>
  <c r="BK110"/>
  <c r="BK117"/>
  <c i="5" r="J115"/>
  <c r="J138"/>
  <c r="J146"/>
  <c r="J125"/>
  <c r="BK105"/>
  <c r="BK134"/>
  <c r="BK124"/>
  <c r="J117"/>
  <c i="6" r="BK120"/>
  <c r="BK131"/>
  <c r="J133"/>
  <c i="7" r="BK88"/>
  <c r="BK87"/>
  <c r="BK124"/>
  <c i="9" r="BK109"/>
  <c r="J119"/>
  <c i="10" r="J126"/>
  <c i="2" r="BK1209"/>
  <c r="BK1195"/>
  <c r="J1187"/>
  <c r="J1179"/>
  <c r="BK1166"/>
  <c r="BK1122"/>
  <c r="BK1067"/>
  <c r="BK988"/>
  <c r="J940"/>
  <c r="BK875"/>
  <c r="BK799"/>
  <c r="BK759"/>
  <c r="BK736"/>
  <c r="BK665"/>
  <c r="BK604"/>
  <c r="J484"/>
  <c r="J412"/>
  <c r="BK331"/>
  <c r="BK213"/>
  <c i="6" r="BK105"/>
  <c r="BK145"/>
  <c r="BK126"/>
  <c i="7" r="J166"/>
  <c r="J165"/>
  <c r="J120"/>
  <c i="9" r="BK110"/>
  <c r="BK136"/>
  <c r="BK113"/>
  <c i="10" r="J97"/>
  <c i="2" r="BK709"/>
  <c r="J668"/>
  <c r="J646"/>
  <c r="BK585"/>
  <c r="BK531"/>
  <c r="BK467"/>
  <c r="J420"/>
  <c r="J319"/>
  <c r="J260"/>
  <c r="J209"/>
  <c i="3" r="BK314"/>
  <c r="J122"/>
  <c r="BK234"/>
  <c r="J402"/>
  <c r="J231"/>
  <c r="BK272"/>
  <c r="J350"/>
  <c r="J378"/>
  <c r="J107"/>
  <c r="BK222"/>
  <c r="BK214"/>
  <c i="4" r="J142"/>
  <c r="BK143"/>
  <c r="BK151"/>
  <c r="BK141"/>
  <c r="J129"/>
  <c i="5" r="J97"/>
  <c r="J120"/>
  <c r="J137"/>
  <c r="BK121"/>
  <c i="6" r="BK99"/>
  <c r="BK119"/>
  <c i="7" r="J137"/>
  <c r="BK108"/>
  <c r="BK128"/>
  <c i="8" r="F35"/>
  <c i="1" r="BB62"/>
  <c i="10" r="BK93"/>
  <c i="2" r="J1397"/>
  <c r="J1361"/>
  <c r="J1331"/>
  <c r="J1296"/>
  <c r="J1253"/>
  <c r="BK1223"/>
  <c r="J1215"/>
  <c r="J1205"/>
  <c r="BK1190"/>
  <c r="BK1181"/>
  <c r="J1167"/>
  <c r="J1113"/>
  <c r="BK1023"/>
  <c r="BK947"/>
  <c r="J832"/>
  <c r="BK754"/>
  <c r="J712"/>
  <c r="J667"/>
  <c r="BK632"/>
  <c r="J531"/>
  <c r="BK434"/>
  <c r="BK360"/>
  <c r="BK230"/>
  <c i="6" r="BK129"/>
  <c r="J101"/>
  <c r="J91"/>
  <c r="BK148"/>
  <c i="7" r="J147"/>
  <c r="BK95"/>
  <c r="J140"/>
  <c i="9" r="J120"/>
  <c r="J147"/>
  <c r="J100"/>
  <c i="10" r="J101"/>
  <c i="2" r="BK642"/>
  <c r="J467"/>
  <c r="J397"/>
  <c r="BK233"/>
  <c i="6" r="J132"/>
  <c r="J134"/>
  <c r="BK98"/>
  <c i="7" r="BK101"/>
  <c r="J105"/>
  <c i="9" r="BK137"/>
  <c r="J149"/>
  <c r="BK99"/>
  <c i="10" r="J115"/>
  <c i="2" r="J1413"/>
  <c r="J1364"/>
  <c r="J1340"/>
  <c r="BK1312"/>
  <c r="J1262"/>
  <c r="J1219"/>
  <c r="BK1203"/>
  <c r="J1188"/>
  <c r="BK1173"/>
  <c r="BK1092"/>
  <c r="J960"/>
  <c r="BK866"/>
  <c r="BK803"/>
  <c r="J754"/>
  <c r="BK712"/>
  <c r="J675"/>
  <c r="J649"/>
  <c r="J482"/>
  <c r="BK431"/>
  <c r="J323"/>
  <c r="BK249"/>
  <c i="6" r="J105"/>
  <c i="7" r="J118"/>
  <c i="9" r="BK111"/>
  <c r="BK98"/>
  <c r="BK123"/>
  <c r="J109"/>
  <c i="10" r="J109"/>
  <c i="2" r="F37"/>
  <c i="3" r="J300"/>
  <c r="J232"/>
  <c r="J270"/>
  <c r="J167"/>
  <c i="4" r="BK109"/>
  <c r="BK134"/>
  <c r="J109"/>
  <c r="BK123"/>
  <c r="BK104"/>
  <c i="5" r="BK118"/>
  <c r="BK107"/>
  <c r="J129"/>
  <c r="BK137"/>
  <c r="J122"/>
  <c r="J98"/>
  <c r="BK130"/>
  <c r="J113"/>
  <c r="J107"/>
  <c i="6" r="J92"/>
  <c r="J97"/>
  <c i="7" r="BK96"/>
  <c r="J114"/>
  <c i="9" r="BK119"/>
  <c r="J126"/>
  <c i="10" r="J99"/>
  <c i="2" r="J1192"/>
  <c r="BK1158"/>
  <c r="J1042"/>
  <c r="BK898"/>
  <c r="J819"/>
  <c r="J781"/>
  <c r="BK716"/>
  <c r="BK690"/>
  <c r="BK620"/>
  <c r="BK535"/>
  <c r="J464"/>
  <c r="BK390"/>
  <c r="BK245"/>
  <c r="F34"/>
  <c i="3" r="BK364"/>
  <c r="BK200"/>
  <c r="J306"/>
  <c r="BK326"/>
  <c r="J154"/>
  <c r="BK103"/>
  <c r="BK343"/>
  <c r="J339"/>
  <c r="BK241"/>
  <c i="4" r="BK136"/>
  <c r="BK121"/>
  <c r="BK107"/>
  <c r="J99"/>
  <c r="J110"/>
  <c r="BK105"/>
  <c r="BK97"/>
  <c i="5" r="BK132"/>
  <c r="J141"/>
  <c r="BK147"/>
  <c r="J149"/>
  <c i="6" r="J128"/>
  <c r="BK104"/>
  <c i="7" r="BK152"/>
  <c r="J132"/>
  <c i="10" r="J105"/>
  <c i="2" r="J1356"/>
  <c r="J1279"/>
  <c r="J1250"/>
  <c r="J1221"/>
  <c r="J1209"/>
  <c r="BK1194"/>
  <c r="BK1183"/>
  <c r="BK1172"/>
  <c r="J1161"/>
  <c r="BK1091"/>
  <c r="BK1002"/>
  <c r="BK940"/>
  <c r="BK806"/>
  <c r="BK743"/>
  <c r="J690"/>
  <c r="J651"/>
  <c r="BK557"/>
  <c r="BK458"/>
  <c r="J399"/>
  <c r="BK257"/>
  <c r="F35"/>
  <c r="BK668"/>
  <c r="J559"/>
  <c r="BK476"/>
  <c r="J383"/>
  <c r="BK223"/>
  <c i="6" r="J98"/>
  <c r="J118"/>
  <c r="BK153"/>
  <c i="7" r="J106"/>
  <c r="BK118"/>
  <c r="BK131"/>
  <c i="9" r="BK103"/>
  <c r="J114"/>
  <c i="10" r="BK109"/>
  <c i="2" r="J1412"/>
  <c r="J1374"/>
  <c r="J1329"/>
  <c r="BK1267"/>
  <c r="BK1227"/>
  <c r="BK1211"/>
  <c r="BK1191"/>
  <c r="BK1178"/>
  <c r="BK1167"/>
  <c r="BK1113"/>
  <c r="J1053"/>
  <c r="J982"/>
  <c r="BK842"/>
  <c r="J769"/>
  <c r="BK710"/>
  <c r="BK667"/>
  <c r="J620"/>
  <c r="J501"/>
  <c r="BK441"/>
  <c r="J390"/>
  <c r="J238"/>
  <c r="J34"/>
  <c r="J461"/>
  <c r="J395"/>
  <c r="J257"/>
  <c r="BK120"/>
  <c i="3" r="J235"/>
  <c r="J128"/>
  <c r="J251"/>
  <c r="J385"/>
  <c r="BK203"/>
  <c r="J359"/>
  <c r="BK188"/>
  <c r="BK225"/>
  <c r="J185"/>
  <c r="BK271"/>
  <c r="BK141"/>
  <c r="BK206"/>
  <c i="4" r="J131"/>
  <c r="J139"/>
  <c r="J149"/>
  <c r="J97"/>
  <c r="BK113"/>
  <c r="J100"/>
  <c r="BK125"/>
  <c i="5" r="BK128"/>
  <c r="BK143"/>
  <c r="J123"/>
  <c r="J135"/>
  <c r="BK113"/>
  <c r="BK96"/>
  <c r="BK127"/>
  <c r="BK109"/>
  <c i="6" r="J130"/>
  <c r="J131"/>
  <c r="BK151"/>
  <c i="7" r="BK143"/>
  <c r="J108"/>
  <c r="J93"/>
  <c i="9" r="J146"/>
  <c r="BK142"/>
  <c r="J97"/>
  <c i="10" r="J135"/>
  <c i="2" r="BK1201"/>
  <c r="J1183"/>
  <c r="J1173"/>
  <c r="BK1100"/>
  <c r="J1058"/>
  <c r="J947"/>
  <c r="J842"/>
  <c r="J766"/>
  <c r="J743"/>
  <c r="BK711"/>
  <c r="BK681"/>
  <c r="BK559"/>
  <c r="BK473"/>
  <c r="BK402"/>
  <c r="J263"/>
  <c r="BK195"/>
  <c i="6" r="J148"/>
  <c r="BK96"/>
  <c r="BK152"/>
  <c i="7" r="BK126"/>
  <c r="J130"/>
  <c i="9" r="J138"/>
  <c r="BK131"/>
  <c r="BK115"/>
  <c i="10" r="BK131"/>
  <c r="J89"/>
  <c i="2" r="J707"/>
  <c r="BK660"/>
  <c r="J625"/>
  <c r="J557"/>
  <c r="BK482"/>
  <c r="BK461"/>
  <c r="J428"/>
  <c r="BK395"/>
  <c r="J307"/>
  <c r="BK238"/>
  <c r="BK218"/>
  <c i="3" r="J408"/>
  <c r="J324"/>
  <c r="BK154"/>
  <c r="BK385"/>
  <c r="J214"/>
  <c r="BK367"/>
  <c r="BK236"/>
  <c r="BK408"/>
  <c r="BK227"/>
  <c r="J310"/>
  <c r="BK161"/>
  <c r="BK233"/>
  <c r="BK235"/>
  <c r="J271"/>
  <c r="J141"/>
  <c i="4" r="BK138"/>
  <c r="J121"/>
  <c r="BK119"/>
  <c r="J124"/>
  <c r="BK98"/>
  <c i="5" r="J108"/>
  <c r="BK100"/>
  <c r="J111"/>
  <c r="J148"/>
  <c i="6" r="J135"/>
  <c r="J123"/>
  <c i="7" r="BK90"/>
  <c r="BK98"/>
  <c r="J102"/>
  <c i="9" r="BK101"/>
  <c r="BK148"/>
  <c r="J105"/>
  <c i="10" r="BK117"/>
  <c i="2" r="BK1411"/>
  <c r="BK1367"/>
  <c r="BK1337"/>
  <c r="BK1301"/>
  <c r="J1267"/>
  <c r="J1227"/>
  <c r="J1218"/>
  <c r="BK1196"/>
  <c r="BK1185"/>
  <c r="BK1176"/>
  <c r="J1155"/>
  <c r="BK1080"/>
  <c r="J991"/>
  <c r="J898"/>
  <c r="J799"/>
  <c r="BK728"/>
  <c r="BK675"/>
  <c r="J642"/>
  <c r="BK577"/>
  <c r="J470"/>
  <c r="BK409"/>
  <c r="J294"/>
  <c r="BK107"/>
  <c i="6" r="J147"/>
  <c r="J137"/>
  <c r="BK110"/>
  <c i="7" r="J145"/>
  <c r="BK164"/>
  <c i="9" r="J118"/>
  <c r="J124"/>
  <c r="BK129"/>
  <c r="BK122"/>
  <c i="10" r="J103"/>
  <c i="2" r="BK766"/>
  <c r="J632"/>
  <c r="J535"/>
  <c r="J458"/>
  <c r="J333"/>
  <c r="BK260"/>
  <c i="5" r="J139"/>
  <c i="6" r="BK93"/>
  <c i="7" r="BK158"/>
  <c r="J143"/>
  <c r="J149"/>
  <c i="9" r="J144"/>
  <c r="BK100"/>
  <c i="10" r="BK103"/>
  <c i="2" r="J1414"/>
  <c r="BK1377"/>
  <c r="BK1342"/>
  <c r="BK1279"/>
  <c r="J1224"/>
  <c r="J1208"/>
  <c r="J1195"/>
  <c r="J1186"/>
  <c r="BK1171"/>
  <c r="BK1155"/>
  <c r="BK1072"/>
  <c r="J988"/>
  <c r="J912"/>
  <c r="BK785"/>
  <c r="BK739"/>
  <c r="J706"/>
  <c r="J660"/>
  <c r="J571"/>
  <c r="J473"/>
  <c r="J360"/>
  <c r="BK263"/>
  <c r="BK112"/>
  <c i="6" r="BK123"/>
  <c r="J110"/>
  <c i="7" r="BK140"/>
  <c r="J141"/>
  <c r="BK120"/>
  <c r="J99"/>
  <c i="8" r="F36"/>
  <c i="1" r="BC62"/>
  <c i="10" r="BK89"/>
  <c i="2" r="BK397"/>
  <c r="BK333"/>
  <c r="J285"/>
  <c r="J230"/>
  <c r="J107"/>
  <c i="3" r="BK359"/>
  <c r="BK231"/>
  <c r="J143"/>
  <c r="J375"/>
  <c r="BK270"/>
  <c r="BK128"/>
  <c r="BK324"/>
  <c r="J234"/>
  <c r="J382"/>
  <c r="J246"/>
  <c r="BK393"/>
  <c r="J236"/>
  <c r="J364"/>
  <c r="J230"/>
  <c r="BK382"/>
  <c r="BK268"/>
  <c r="J233"/>
  <c r="BK142"/>
  <c r="BK264"/>
  <c r="J158"/>
  <c i="4" r="BK146"/>
  <c r="J119"/>
  <c r="J133"/>
  <c r="J144"/>
  <c r="BK95"/>
  <c r="BK120"/>
  <c r="J143"/>
  <c r="J117"/>
  <c r="BK147"/>
  <c r="J107"/>
  <c r="BK135"/>
  <c i="5" r="BK117"/>
  <c r="J130"/>
  <c r="J112"/>
  <c r="BK146"/>
  <c r="J124"/>
  <c r="J142"/>
  <c r="J119"/>
  <c r="BK112"/>
  <c i="6" r="J114"/>
  <c r="BK103"/>
  <c r="J99"/>
  <c r="BK106"/>
  <c r="BK122"/>
  <c r="BK112"/>
  <c i="7" r="BK99"/>
  <c r="BK169"/>
  <c r="BK104"/>
  <c r="J96"/>
  <c r="BK154"/>
  <c r="J124"/>
  <c r="BK110"/>
  <c i="9" r="BK135"/>
  <c r="BK147"/>
  <c r="J142"/>
  <c r="J113"/>
  <c r="BK133"/>
  <c i="10" r="BK113"/>
  <c r="J123"/>
  <c i="2" r="BK1414"/>
  <c r="BK1397"/>
  <c r="BK1374"/>
  <c r="BK1347"/>
  <c r="J1337"/>
  <c r="BK1317"/>
  <c r="BK1291"/>
  <c r="BK1262"/>
  <c r="J1245"/>
  <c r="J1223"/>
  <c r="BK1218"/>
  <c r="BK1208"/>
  <c r="J1199"/>
  <c r="BK1188"/>
  <c r="BK1182"/>
  <c r="J1172"/>
  <c r="J1158"/>
  <c r="J1100"/>
  <c r="J1067"/>
  <c r="BK1013"/>
  <c r="J979"/>
  <c r="BK936"/>
  <c r="BK816"/>
  <c r="BK775"/>
  <c r="BK756"/>
  <c r="J732"/>
  <c r="J709"/>
  <c r="BK686"/>
  <c r="BK653"/>
  <c r="J585"/>
  <c r="J497"/>
  <c r="BK452"/>
  <c r="J406"/>
  <c r="J315"/>
  <c r="J220"/>
  <c i="3" r="BK302"/>
  <c r="J161"/>
  <c r="J367"/>
  <c r="J181"/>
  <c r="BK339"/>
  <c r="BK232"/>
  <c r="BK122"/>
  <c r="J237"/>
  <c r="J326"/>
  <c r="BK388"/>
  <c r="J140"/>
  <c r="J333"/>
  <c r="J228"/>
  <c i="4" r="J141"/>
  <c r="J146"/>
  <c r="BK139"/>
  <c r="J122"/>
  <c r="BK137"/>
  <c r="J148"/>
  <c r="BK148"/>
  <c i="5" r="BK101"/>
  <c r="J105"/>
  <c r="J116"/>
  <c r="BK106"/>
  <c r="J131"/>
  <c r="BK108"/>
  <c r="J140"/>
  <c r="BK125"/>
  <c r="J100"/>
  <c i="6" r="J104"/>
  <c r="J143"/>
  <c r="J142"/>
  <c i="7" r="J122"/>
  <c r="BK116"/>
  <c r="BK156"/>
  <c i="8" r="F37"/>
  <c i="1" r="BD62"/>
  <c i="2" r="J1207"/>
  <c r="BK1189"/>
  <c r="J1171"/>
  <c r="BK1152"/>
  <c r="J1091"/>
  <c r="BK994"/>
  <c r="BK974"/>
  <c r="BK854"/>
  <c r="J792"/>
  <c r="J756"/>
  <c r="J728"/>
  <c r="BK696"/>
  <c r="BK654"/>
  <c r="J577"/>
  <c r="J515"/>
  <c r="BK423"/>
  <c r="BK315"/>
  <c r="BK220"/>
  <c i="6" r="BK133"/>
  <c r="BK101"/>
  <c i="7" r="BK132"/>
  <c r="J126"/>
  <c r="J154"/>
  <c i="9" r="J132"/>
  <c r="J104"/>
  <c r="BK139"/>
  <c i="10" r="J95"/>
  <c i="2" r="BK720"/>
  <c r="J671"/>
  <c r="BK636"/>
  <c r="BK567"/>
  <c r="BK501"/>
  <c r="J452"/>
  <c r="J402"/>
  <c r="J331"/>
  <c r="J289"/>
  <c r="J227"/>
  <c i="3" r="J393"/>
  <c r="J272"/>
  <c r="BK174"/>
  <c r="BK348"/>
  <c r="J174"/>
  <c r="J302"/>
  <c r="J199"/>
  <c r="BK251"/>
  <c r="J200"/>
  <c r="BK158"/>
  <c r="BK228"/>
  <c r="BK185"/>
  <c i="4" r="J127"/>
  <c r="BK106"/>
  <c r="BK131"/>
  <c r="J134"/>
  <c r="J116"/>
  <c r="J136"/>
  <c i="5" r="BK148"/>
  <c r="J144"/>
  <c r="J134"/>
  <c i="6" r="J139"/>
  <c r="BK94"/>
  <c r="BK95"/>
  <c i="7" r="BK161"/>
  <c r="BK147"/>
  <c r="J161"/>
  <c i="9" r="BK95"/>
  <c r="BK140"/>
  <c i="10" r="BK126"/>
  <c r="BK111"/>
  <c i="2" r="J1383"/>
  <c r="BK1344"/>
  <c r="J1323"/>
  <c r="BK1286"/>
  <c r="BK1233"/>
  <c r="BK1219"/>
  <c r="BK1207"/>
  <c r="BK1187"/>
  <c r="BK1177"/>
  <c r="J1165"/>
  <c r="J1096"/>
  <c r="BK1053"/>
  <c r="BK979"/>
  <c r="J875"/>
  <c r="J785"/>
  <c r="J720"/>
  <c r="J669"/>
  <c r="BK616"/>
  <c r="BK538"/>
  <c r="BK446"/>
  <c r="BK383"/>
  <c r="J218"/>
  <c i="6" r="J106"/>
  <c r="BK141"/>
  <c r="BK147"/>
  <c r="J153"/>
  <c i="7" r="J98"/>
  <c r="BK103"/>
  <c r="J169"/>
  <c i="8" r="F34"/>
  <c i="1" r="BA62"/>
  <c i="9" r="J106"/>
  <c i="10" r="J91"/>
  <c i="2" r="BK657"/>
  <c r="J616"/>
  <c r="BK515"/>
  <c r="BK420"/>
  <c r="BK307"/>
  <c r="BK209"/>
  <c i="6" r="J100"/>
  <c r="J119"/>
  <c i="7" r="J163"/>
  <c r="BK85"/>
  <c r="BK167"/>
  <c i="9" r="BK130"/>
  <c r="J140"/>
  <c i="10" r="J119"/>
  <c r="BK95"/>
  <c i="2" r="BK1394"/>
  <c r="J1347"/>
  <c r="J1307"/>
  <c r="BK1253"/>
  <c r="BK1222"/>
  <c r="J1210"/>
  <c r="J1201"/>
  <c r="J1182"/>
  <c r="BK1161"/>
  <c r="BK1088"/>
  <c r="J1023"/>
  <c r="J944"/>
  <c r="BK819"/>
  <c r="BK772"/>
  <c r="BK732"/>
  <c r="J693"/>
  <c r="J654"/>
  <c r="J538"/>
  <c r="BK464"/>
  <c r="J409"/>
  <c r="J215"/>
  <c i="6" r="BK116"/>
  <c r="J95"/>
  <c r="BK137"/>
  <c r="BK114"/>
  <c i="7" r="BK166"/>
  <c r="BK160"/>
  <c r="J158"/>
  <c i="9" r="BK118"/>
  <c r="J122"/>
  <c r="BK117"/>
  <c i="2" l="1" r="R106"/>
  <c r="P252"/>
  <c r="P405"/>
  <c r="P624"/>
  <c r="P751"/>
  <c r="P765"/>
  <c r="R818"/>
  <c r="T946"/>
  <c r="T1151"/>
  <c r="BK1198"/>
  <c r="J1198"/>
  <c r="J77"/>
  <c r="P1226"/>
  <c r="T1278"/>
  <c r="BK1346"/>
  <c r="J1346"/>
  <c r="J81"/>
  <c r="P1382"/>
  <c r="T1409"/>
  <c i="3" r="P93"/>
  <c r="T93"/>
  <c r="P221"/>
  <c r="R317"/>
  <c r="T342"/>
  <c i="4" r="P103"/>
  <c r="T103"/>
  <c r="T145"/>
  <c i="5" r="T104"/>
  <c r="P133"/>
  <c i="6" r="P90"/>
  <c r="BK138"/>
  <c r="J138"/>
  <c r="J64"/>
  <c r="P149"/>
  <c i="7" r="BK151"/>
  <c r="J151"/>
  <c r="J62"/>
  <c i="9" r="T96"/>
  <c r="T107"/>
  <c r="T121"/>
  <c r="R127"/>
  <c r="P145"/>
  <c i="3" r="T111"/>
  <c r="P191"/>
  <c r="T191"/>
  <c r="P305"/>
  <c r="R305"/>
  <c r="BK363"/>
  <c r="J363"/>
  <c r="J70"/>
  <c i="4" r="R103"/>
  <c r="BK126"/>
  <c r="J126"/>
  <c r="J69"/>
  <c r="P145"/>
  <c i="5" r="R104"/>
  <c r="R133"/>
  <c i="6" r="BK121"/>
  <c r="J121"/>
  <c r="J63"/>
  <c r="R138"/>
  <c r="BK149"/>
  <c r="J149"/>
  <c r="J67"/>
  <c i="9" r="P102"/>
  <c r="BK116"/>
  <c r="J116"/>
  <c r="J65"/>
  <c r="R121"/>
  <c r="P134"/>
  <c i="10" r="BK106"/>
  <c r="J106"/>
  <c r="J62"/>
  <c r="P125"/>
  <c i="2" r="BK252"/>
  <c r="J252"/>
  <c r="J63"/>
  <c r="R405"/>
  <c r="BK624"/>
  <c r="J624"/>
  <c r="J67"/>
  <c r="BK765"/>
  <c r="J765"/>
  <c r="J71"/>
  <c r="T765"/>
  <c r="T818"/>
  <c r="BK1090"/>
  <c r="J1090"/>
  <c r="J74"/>
  <c r="R1151"/>
  <c r="T1175"/>
  <c r="T1198"/>
  <c r="P1278"/>
  <c r="R1346"/>
  <c r="T1382"/>
  <c i="3" r="BK111"/>
  <c r="J111"/>
  <c r="J62"/>
  <c r="T221"/>
  <c r="P317"/>
  <c r="P342"/>
  <c r="T363"/>
  <c i="4" r="R94"/>
  <c r="R93"/>
  <c r="R126"/>
  <c i="5" r="BK104"/>
  <c r="R114"/>
  <c r="P145"/>
  <c i="6" r="BK90"/>
  <c r="R121"/>
  <c r="BK146"/>
  <c r="J146"/>
  <c r="J66"/>
  <c i="7" r="T151"/>
  <c r="T84"/>
  <c r="T83"/>
  <c r="T82"/>
  <c i="9" r="R96"/>
  <c r="T102"/>
  <c r="P116"/>
  <c r="T127"/>
  <c r="T145"/>
  <c i="10" r="R88"/>
  <c r="BK114"/>
  <c r="J114"/>
  <c r="J63"/>
  <c r="R125"/>
  <c i="2" r="P106"/>
  <c r="R252"/>
  <c r="BK382"/>
  <c r="J382"/>
  <c r="J64"/>
  <c r="P382"/>
  <c r="R382"/>
  <c r="T382"/>
  <c r="BK398"/>
  <c r="J398"/>
  <c r="J65"/>
  <c r="P398"/>
  <c r="R398"/>
  <c r="T398"/>
  <c r="R624"/>
  <c r="T751"/>
  <c r="P818"/>
  <c r="R946"/>
  <c r="R1090"/>
  <c r="BK1151"/>
  <c r="J1151"/>
  <c r="J75"/>
  <c r="P1175"/>
  <c r="BK1226"/>
  <c r="J1226"/>
  <c r="J78"/>
  <c r="BK1278"/>
  <c r="J1278"/>
  <c r="J79"/>
  <c r="P1346"/>
  <c r="R1382"/>
  <c r="P1409"/>
  <c i="3" r="BK93"/>
  <c r="R93"/>
  <c r="R221"/>
  <c r="T317"/>
  <c r="R342"/>
  <c i="4" r="BK103"/>
  <c r="J103"/>
  <c r="J68"/>
  <c r="P126"/>
  <c i="5" r="P95"/>
  <c r="P94"/>
  <c r="T95"/>
  <c r="T94"/>
  <c r="T114"/>
  <c r="R145"/>
  <c i="6" r="P121"/>
  <c r="R146"/>
  <c i="9" r="BK102"/>
  <c r="J102"/>
  <c r="J63"/>
  <c r="R107"/>
  <c r="P121"/>
  <c r="BK134"/>
  <c r="J134"/>
  <c r="J69"/>
  <c r="R145"/>
  <c i="10" r="BK88"/>
  <c r="J88"/>
  <c r="J61"/>
  <c r="P106"/>
  <c r="T114"/>
  <c r="P133"/>
  <c i="2" r="BK106"/>
  <c r="T252"/>
  <c r="T405"/>
  <c r="BK751"/>
  <c r="J751"/>
  <c r="J68"/>
  <c r="BK818"/>
  <c r="J818"/>
  <c r="J72"/>
  <c r="P946"/>
  <c r="P1090"/>
  <c r="P1151"/>
  <c r="R1175"/>
  <c r="R1198"/>
  <c r="R1278"/>
  <c r="P1339"/>
  <c r="R1339"/>
  <c r="T1339"/>
  <c r="BK1409"/>
  <c r="J1409"/>
  <c r="J84"/>
  <c i="3" r="R111"/>
  <c r="BK191"/>
  <c r="J191"/>
  <c r="J63"/>
  <c r="R191"/>
  <c r="BK305"/>
  <c r="J305"/>
  <c r="J65"/>
  <c r="T305"/>
  <c r="BK342"/>
  <c r="J342"/>
  <c r="J69"/>
  <c r="R363"/>
  <c i="4" r="P94"/>
  <c r="P93"/>
  <c r="R145"/>
  <c i="5" r="BK95"/>
  <c r="BK94"/>
  <c r="BK114"/>
  <c r="J114"/>
  <c r="J69"/>
  <c r="T133"/>
  <c i="6" r="R90"/>
  <c r="R89"/>
  <c r="R88"/>
  <c r="R87"/>
  <c r="P138"/>
  <c r="P146"/>
  <c r="R149"/>
  <c i="9" r="P107"/>
  <c r="BK121"/>
  <c r="J121"/>
  <c r="J66"/>
  <c r="T134"/>
  <c i="10" r="R106"/>
  <c r="R114"/>
  <c r="T125"/>
  <c r="R133"/>
  <c i="2" r="T106"/>
  <c r="BK244"/>
  <c r="J244"/>
  <c r="J62"/>
  <c r="P244"/>
  <c r="R244"/>
  <c r="T244"/>
  <c r="BK405"/>
  <c r="J405"/>
  <c r="J66"/>
  <c r="T624"/>
  <c r="R751"/>
  <c r="R765"/>
  <c r="BK946"/>
  <c r="J946"/>
  <c r="J73"/>
  <c r="T1090"/>
  <c r="BK1175"/>
  <c r="J1175"/>
  <c r="J76"/>
  <c r="P1198"/>
  <c r="R1226"/>
  <c r="T1226"/>
  <c r="BK1339"/>
  <c r="J1339"/>
  <c r="J80"/>
  <c r="T1346"/>
  <c r="BK1382"/>
  <c r="J1382"/>
  <c r="J83"/>
  <c r="R1409"/>
  <c i="4" r="BK94"/>
  <c r="J94"/>
  <c r="J65"/>
  <c r="BK145"/>
  <c r="J145"/>
  <c r="J70"/>
  <c i="5" r="P104"/>
  <c r="BK133"/>
  <c r="J133"/>
  <c r="J70"/>
  <c r="T145"/>
  <c i="6" r="T90"/>
  <c r="T138"/>
  <c r="T146"/>
  <c i="7" r="R151"/>
  <c r="R84"/>
  <c r="R83"/>
  <c r="R82"/>
  <c i="9" r="P96"/>
  <c r="P93"/>
  <c r="P92"/>
  <c i="1" r="AU63"/>
  <c i="9" r="BK107"/>
  <c r="J107"/>
  <c r="J64"/>
  <c r="R116"/>
  <c r="P127"/>
  <c i="10" r="P88"/>
  <c r="T106"/>
  <c r="BK125"/>
  <c r="J125"/>
  <c r="J64"/>
  <c r="T133"/>
  <c i="3" r="P111"/>
  <c r="BK221"/>
  <c r="J221"/>
  <c r="J64"/>
  <c r="BK317"/>
  <c r="J317"/>
  <c r="J66"/>
  <c r="P363"/>
  <c i="4" r="T94"/>
  <c r="T93"/>
  <c r="T126"/>
  <c i="5" r="R95"/>
  <c r="R94"/>
  <c r="P114"/>
  <c r="BK145"/>
  <c r="J145"/>
  <c r="J71"/>
  <c i="6" r="T121"/>
  <c r="T149"/>
  <c i="7" r="P151"/>
  <c r="P84"/>
  <c r="P83"/>
  <c r="P82"/>
  <c i="1" r="AU61"/>
  <c i="9" r="BK96"/>
  <c r="R102"/>
  <c r="T116"/>
  <c r="BK127"/>
  <c r="J127"/>
  <c r="J68"/>
  <c r="R134"/>
  <c r="BK145"/>
  <c r="J145"/>
  <c r="J72"/>
  <c i="10" r="T88"/>
  <c r="T87"/>
  <c r="T86"/>
  <c r="P114"/>
  <c r="BK133"/>
  <c r="J133"/>
  <c r="J66"/>
  <c i="2" r="BK761"/>
  <c r="J761"/>
  <c r="J69"/>
  <c i="3" r="BK338"/>
  <c r="J338"/>
  <c r="J67"/>
  <c i="9" r="BK143"/>
  <c r="J143"/>
  <c r="J71"/>
  <c i="8" r="BK83"/>
  <c r="J83"/>
  <c r="J61"/>
  <c i="9" r="BK141"/>
  <c r="J141"/>
  <c r="J70"/>
  <c i="3" r="BK401"/>
  <c r="J401"/>
  <c r="J71"/>
  <c i="2" r="BK1376"/>
  <c r="J1376"/>
  <c r="J82"/>
  <c i="7" r="BK84"/>
  <c r="J84"/>
  <c r="J61"/>
  <c i="9" r="BK94"/>
  <c r="J94"/>
  <c r="J61"/>
  <c r="BK125"/>
  <c r="J125"/>
  <c r="J67"/>
  <c i="6" r="BK144"/>
  <c r="J144"/>
  <c r="J65"/>
  <c i="10" r="BK130"/>
  <c r="J130"/>
  <c r="J65"/>
  <c r="BE89"/>
  <c r="BE119"/>
  <c r="BE126"/>
  <c i="9" r="J96"/>
  <c r="J62"/>
  <c i="10" r="BE91"/>
  <c r="BE99"/>
  <c r="BE103"/>
  <c r="BE105"/>
  <c r="BE107"/>
  <c r="BE135"/>
  <c r="F55"/>
  <c r="J80"/>
  <c r="BE113"/>
  <c r="BE121"/>
  <c r="BE128"/>
  <c r="BE131"/>
  <c r="E48"/>
  <c r="BE115"/>
  <c r="BE134"/>
  <c r="BE93"/>
  <c r="BE109"/>
  <c r="BE111"/>
  <c r="BE117"/>
  <c r="BE97"/>
  <c r="BE101"/>
  <c r="BE95"/>
  <c r="BE123"/>
  <c i="9" r="J52"/>
  <c r="BE95"/>
  <c r="BE108"/>
  <c r="BE111"/>
  <c r="BE114"/>
  <c r="BE130"/>
  <c r="BE144"/>
  <c r="BE146"/>
  <c r="F55"/>
  <c r="BE118"/>
  <c r="BE136"/>
  <c r="E82"/>
  <c r="BE98"/>
  <c r="BE99"/>
  <c r="BE109"/>
  <c r="BE131"/>
  <c r="BE132"/>
  <c r="BE133"/>
  <c r="BE135"/>
  <c r="BE137"/>
  <c r="BE148"/>
  <c r="BE110"/>
  <c r="BE112"/>
  <c r="BE119"/>
  <c r="BE120"/>
  <c r="BE122"/>
  <c r="BE128"/>
  <c r="BE129"/>
  <c r="BE138"/>
  <c r="BE149"/>
  <c r="BE123"/>
  <c r="BE103"/>
  <c r="BE113"/>
  <c r="BE139"/>
  <c r="BE147"/>
  <c r="BE100"/>
  <c r="BE101"/>
  <c r="BE105"/>
  <c r="BE115"/>
  <c r="BE126"/>
  <c r="BE140"/>
  <c r="BE97"/>
  <c r="BE104"/>
  <c r="BE106"/>
  <c r="BE117"/>
  <c r="BE124"/>
  <c r="BE142"/>
  <c i="8" r="J52"/>
  <c r="F55"/>
  <c r="E48"/>
  <c i="7" r="BK83"/>
  <c r="J83"/>
  <c r="J60"/>
  <c i="8" r="BE84"/>
  <c i="7" r="BE98"/>
  <c r="BE99"/>
  <c r="BE104"/>
  <c r="BE105"/>
  <c r="BE112"/>
  <c r="BE114"/>
  <c r="BE116"/>
  <c r="BE169"/>
  <c r="BE128"/>
  <c r="BE154"/>
  <c r="BE161"/>
  <c r="BE167"/>
  <c i="6" r="J90"/>
  <c r="J62"/>
  <c i="7" r="J52"/>
  <c r="F79"/>
  <c r="BE92"/>
  <c r="BE108"/>
  <c r="BE118"/>
  <c r="BE120"/>
  <c r="BE122"/>
  <c r="BE141"/>
  <c r="BE140"/>
  <c r="BE143"/>
  <c r="BE149"/>
  <c r="BE158"/>
  <c r="BE160"/>
  <c r="BE88"/>
  <c r="BE91"/>
  <c r="BE93"/>
  <c r="BE95"/>
  <c r="BE110"/>
  <c r="BE124"/>
  <c r="BE126"/>
  <c r="BE132"/>
  <c r="BE137"/>
  <c r="BE145"/>
  <c r="BE85"/>
  <c r="BE103"/>
  <c r="BE106"/>
  <c r="BE131"/>
  <c r="E48"/>
  <c r="BE87"/>
  <c r="BE90"/>
  <c r="BE101"/>
  <c r="BE102"/>
  <c r="BE130"/>
  <c r="BE134"/>
  <c r="BE135"/>
  <c r="BE139"/>
  <c r="BE156"/>
  <c r="BE168"/>
  <c r="BE96"/>
  <c r="BE147"/>
  <c r="BE152"/>
  <c r="BE163"/>
  <c r="BE164"/>
  <c r="BE165"/>
  <c r="BE166"/>
  <c i="6" r="J81"/>
  <c r="BE141"/>
  <c r="BE143"/>
  <c r="BE153"/>
  <c r="BE98"/>
  <c r="BE103"/>
  <c r="BE108"/>
  <c r="BE116"/>
  <c r="BE126"/>
  <c r="BE128"/>
  <c r="BE132"/>
  <c r="BE140"/>
  <c i="5" r="J104"/>
  <c r="J68"/>
  <c i="6" r="E77"/>
  <c r="BE93"/>
  <c r="BE96"/>
  <c r="BE97"/>
  <c r="BE99"/>
  <c r="BE100"/>
  <c r="BE102"/>
  <c r="BE104"/>
  <c r="BE105"/>
  <c r="BE131"/>
  <c r="BE133"/>
  <c r="BE147"/>
  <c r="F55"/>
  <c r="BE125"/>
  <c r="BE139"/>
  <c r="BE112"/>
  <c r="BE114"/>
  <c r="BE118"/>
  <c r="BE120"/>
  <c r="BE123"/>
  <c r="BE136"/>
  <c r="BE150"/>
  <c i="5" r="J94"/>
  <c r="J64"/>
  <c r="J95"/>
  <c r="J65"/>
  <c i="6" r="BE122"/>
  <c r="BE130"/>
  <c r="BE92"/>
  <c r="BE95"/>
  <c r="BE124"/>
  <c r="BE129"/>
  <c r="BE137"/>
  <c r="BE142"/>
  <c r="BE145"/>
  <c r="BE152"/>
  <c r="BE91"/>
  <c r="BE94"/>
  <c r="BE101"/>
  <c r="BE106"/>
  <c r="BE110"/>
  <c r="BE119"/>
  <c r="BE127"/>
  <c r="BE134"/>
  <c r="BE135"/>
  <c r="BE148"/>
  <c r="BE151"/>
  <c i="5" r="J56"/>
  <c r="BE96"/>
  <c r="BE97"/>
  <c r="BE105"/>
  <c r="BE106"/>
  <c r="BE107"/>
  <c r="BE117"/>
  <c r="BE118"/>
  <c r="BE123"/>
  <c r="BE131"/>
  <c r="F59"/>
  <c r="BE100"/>
  <c r="BE121"/>
  <c r="BE134"/>
  <c r="BE144"/>
  <c r="BE148"/>
  <c r="BE149"/>
  <c r="BE98"/>
  <c r="BE99"/>
  <c r="BE115"/>
  <c r="BE120"/>
  <c r="BE122"/>
  <c r="BE124"/>
  <c r="BE126"/>
  <c r="BE128"/>
  <c r="BE139"/>
  <c r="BE141"/>
  <c r="BE143"/>
  <c r="BE101"/>
  <c r="BE113"/>
  <c r="BE125"/>
  <c r="BE127"/>
  <c r="BE130"/>
  <c r="BE132"/>
  <c r="BE136"/>
  <c r="BE140"/>
  <c r="BE142"/>
  <c r="E50"/>
  <c r="BE108"/>
  <c r="BE109"/>
  <c r="BE119"/>
  <c r="BE129"/>
  <c r="BE135"/>
  <c r="BE137"/>
  <c r="BE138"/>
  <c r="BE146"/>
  <c r="BE147"/>
  <c i="4" r="BK102"/>
  <c r="J102"/>
  <c r="J67"/>
  <c i="5" r="BE110"/>
  <c r="BE111"/>
  <c r="BE112"/>
  <c r="BE116"/>
  <c i="4" r="BE99"/>
  <c r="BE106"/>
  <c r="BE111"/>
  <c r="BE115"/>
  <c r="BE116"/>
  <c r="BE119"/>
  <c r="BE134"/>
  <c r="BE138"/>
  <c r="BE139"/>
  <c r="BE108"/>
  <c r="BE114"/>
  <c r="BE118"/>
  <c r="BE120"/>
  <c r="BE121"/>
  <c r="BE122"/>
  <c r="BE142"/>
  <c r="BE143"/>
  <c r="BE144"/>
  <c r="BE146"/>
  <c r="BE97"/>
  <c r="BE105"/>
  <c r="BE150"/>
  <c i="3" r="J93"/>
  <c r="J61"/>
  <c r="BK341"/>
  <c r="J341"/>
  <c r="J68"/>
  <c i="4" r="F59"/>
  <c r="BE107"/>
  <c r="BE113"/>
  <c r="BE123"/>
  <c r="BE124"/>
  <c r="BE125"/>
  <c r="BE127"/>
  <c r="BE130"/>
  <c r="E50"/>
  <c r="BE110"/>
  <c r="BE112"/>
  <c r="BE131"/>
  <c r="BE132"/>
  <c r="BE133"/>
  <c r="BE141"/>
  <c r="BE152"/>
  <c r="J56"/>
  <c r="BE95"/>
  <c r="BE96"/>
  <c r="BE98"/>
  <c r="BE104"/>
  <c r="BE109"/>
  <c r="BE128"/>
  <c r="BE136"/>
  <c r="BE137"/>
  <c r="BE147"/>
  <c r="BE100"/>
  <c r="BE117"/>
  <c r="BE129"/>
  <c r="BE135"/>
  <c r="BE140"/>
  <c r="BE148"/>
  <c r="BE149"/>
  <c r="BE151"/>
  <c i="3" r="BE143"/>
  <c r="BE148"/>
  <c r="BE152"/>
  <c r="BE203"/>
  <c r="BE235"/>
  <c r="BE251"/>
  <c r="E48"/>
  <c r="BE128"/>
  <c r="BE169"/>
  <c r="BE185"/>
  <c r="BE237"/>
  <c r="BE302"/>
  <c r="BE306"/>
  <c r="BE375"/>
  <c r="BE378"/>
  <c r="BE402"/>
  <c r="BE408"/>
  <c r="BE414"/>
  <c i="2" r="BK764"/>
  <c r="J764"/>
  <c r="J70"/>
  <c i="3" r="J85"/>
  <c r="BE112"/>
  <c r="BE141"/>
  <c r="BE142"/>
  <c r="BE174"/>
  <c r="BE222"/>
  <c r="BE234"/>
  <c r="BE236"/>
  <c r="BE242"/>
  <c r="BE264"/>
  <c r="BE361"/>
  <c r="BE107"/>
  <c r="BE116"/>
  <c r="BE122"/>
  <c r="BE130"/>
  <c r="BE154"/>
  <c r="BE188"/>
  <c r="BE192"/>
  <c r="BE228"/>
  <c r="BE270"/>
  <c r="BE320"/>
  <c r="BE324"/>
  <c r="BE331"/>
  <c r="F88"/>
  <c r="BE98"/>
  <c r="BE136"/>
  <c r="BE161"/>
  <c r="BE164"/>
  <c r="BE195"/>
  <c r="BE219"/>
  <c r="BE224"/>
  <c r="BE260"/>
  <c r="BE339"/>
  <c r="BE350"/>
  <c r="BE367"/>
  <c r="BE370"/>
  <c r="BE385"/>
  <c i="2" r="J106"/>
  <c r="J61"/>
  <c i="3" r="BE140"/>
  <c r="BE158"/>
  <c r="BE181"/>
  <c r="BE225"/>
  <c r="BE241"/>
  <c r="BE246"/>
  <c r="BE271"/>
  <c r="BE314"/>
  <c r="BE348"/>
  <c r="BE364"/>
  <c r="BE388"/>
  <c r="BE393"/>
  <c r="BE103"/>
  <c r="BE167"/>
  <c r="BE199"/>
  <c r="BE200"/>
  <c r="BE227"/>
  <c r="BE231"/>
  <c r="BE232"/>
  <c r="BE257"/>
  <c r="BE268"/>
  <c r="BE269"/>
  <c r="BE272"/>
  <c r="BE286"/>
  <c r="BE300"/>
  <c r="BE326"/>
  <c r="BE333"/>
  <c r="BE346"/>
  <c r="BE353"/>
  <c r="BE359"/>
  <c r="BE382"/>
  <c r="BE94"/>
  <c r="BE206"/>
  <c r="BE214"/>
  <c r="BE230"/>
  <c r="BE233"/>
  <c r="BE254"/>
  <c r="BE310"/>
  <c r="BE318"/>
  <c r="BE343"/>
  <c r="BE399"/>
  <c i="1" r="BC55"/>
  <c r="AW55"/>
  <c r="BA55"/>
  <c r="BB55"/>
  <c i="2" r="E48"/>
  <c r="J52"/>
  <c r="F55"/>
  <c r="BE107"/>
  <c r="BE112"/>
  <c r="BE120"/>
  <c r="BE195"/>
  <c r="BE199"/>
  <c r="BE209"/>
  <c r="BE213"/>
  <c r="BE215"/>
  <c r="BE218"/>
  <c r="BE220"/>
  <c r="BE223"/>
  <c r="BE227"/>
  <c r="BE230"/>
  <c r="BE233"/>
  <c r="BE238"/>
  <c r="BE241"/>
  <c r="BE245"/>
  <c r="BE249"/>
  <c r="BE253"/>
  <c r="BE257"/>
  <c r="BE260"/>
  <c r="BE263"/>
  <c r="BE285"/>
  <c r="BE289"/>
  <c r="BE294"/>
  <c r="BE298"/>
  <c r="BE307"/>
  <c r="BE311"/>
  <c r="BE315"/>
  <c r="BE319"/>
  <c r="BE323"/>
  <c r="BE325"/>
  <c r="BE331"/>
  <c r="BE333"/>
  <c r="BE360"/>
  <c r="BE369"/>
  <c r="BE377"/>
  <c r="BE383"/>
  <c r="BE390"/>
  <c r="BE395"/>
  <c r="BE397"/>
  <c r="BE399"/>
  <c r="BE402"/>
  <c r="BE406"/>
  <c r="BE409"/>
  <c r="BE412"/>
  <c r="BE416"/>
  <c r="BE420"/>
  <c r="BE423"/>
  <c r="BE428"/>
  <c r="BE431"/>
  <c r="BE434"/>
  <c r="BE437"/>
  <c r="BE441"/>
  <c r="BE446"/>
  <c r="BE452"/>
  <c r="BE455"/>
  <c r="BE458"/>
  <c r="BE461"/>
  <c r="BE464"/>
  <c r="BE467"/>
  <c r="BE470"/>
  <c r="BE473"/>
  <c r="BE476"/>
  <c r="BE478"/>
  <c r="BE482"/>
  <c r="BE484"/>
  <c r="BE497"/>
  <c r="BE501"/>
  <c r="BE515"/>
  <c r="BE527"/>
  <c r="BE531"/>
  <c r="BE535"/>
  <c r="BE538"/>
  <c r="BE541"/>
  <c r="BE545"/>
  <c r="BE557"/>
  <c r="BE559"/>
  <c r="BE567"/>
  <c r="BE571"/>
  <c r="BE577"/>
  <c r="BE585"/>
  <c r="BE593"/>
  <c r="BE604"/>
  <c r="BE612"/>
  <c r="BE616"/>
  <c r="BE620"/>
  <c r="BE625"/>
  <c r="BE632"/>
  <c r="BE636"/>
  <c r="BE639"/>
  <c r="BE642"/>
  <c r="BE646"/>
  <c r="BE649"/>
  <c r="BE651"/>
  <c r="BE653"/>
  <c r="BE654"/>
  <c r="BE657"/>
  <c r="BE660"/>
  <c r="BE665"/>
  <c r="BE667"/>
  <c r="BE668"/>
  <c r="BE669"/>
  <c r="BE670"/>
  <c r="BE671"/>
  <c r="BE675"/>
  <c r="BE681"/>
  <c r="BE686"/>
  <c r="BE690"/>
  <c r="BE693"/>
  <c r="BE696"/>
  <c r="BE705"/>
  <c r="BE706"/>
  <c r="BE707"/>
  <c r="BE708"/>
  <c r="BE709"/>
  <c r="BE710"/>
  <c r="BE711"/>
  <c r="BE712"/>
  <c r="BE716"/>
  <c r="BE720"/>
  <c r="BE724"/>
  <c r="BE728"/>
  <c r="BE732"/>
  <c r="BE736"/>
  <c r="BE739"/>
  <c r="BE743"/>
  <c r="BE747"/>
  <c r="BE752"/>
  <c r="BE754"/>
  <c r="BE756"/>
  <c r="BE759"/>
  <c r="BE762"/>
  <c r="BE766"/>
  <c r="BE769"/>
  <c r="BE772"/>
  <c r="BE775"/>
  <c r="BE778"/>
  <c r="BE781"/>
  <c r="BE785"/>
  <c r="BE792"/>
  <c r="BE799"/>
  <c r="BE803"/>
  <c r="BE806"/>
  <c r="BE811"/>
  <c r="BE816"/>
  <c r="BE819"/>
  <c r="BE832"/>
  <c r="BE842"/>
  <c r="BE854"/>
  <c r="BE866"/>
  <c r="BE875"/>
  <c r="BE885"/>
  <c r="BE898"/>
  <c r="BE912"/>
  <c r="BE924"/>
  <c r="BE936"/>
  <c r="BE940"/>
  <c r="BE944"/>
  <c r="BE947"/>
  <c r="BE960"/>
  <c r="BE969"/>
  <c r="BE974"/>
  <c r="BE979"/>
  <c r="BE982"/>
  <c r="BE985"/>
  <c r="BE988"/>
  <c r="BE991"/>
  <c r="BE994"/>
  <c r="BE1002"/>
  <c r="BE1013"/>
  <c r="BE1023"/>
  <c r="BE1027"/>
  <c r="BE1031"/>
  <c r="BE1042"/>
  <c r="BE1053"/>
  <c r="BE1058"/>
  <c r="BE1062"/>
  <c r="BE1067"/>
  <c r="BE1072"/>
  <c r="BE1080"/>
  <c r="BE1088"/>
  <c r="BE1091"/>
  <c r="BE1092"/>
  <c r="BE1096"/>
  <c r="BE1100"/>
  <c r="BE1113"/>
  <c r="BE1122"/>
  <c r="BE1141"/>
  <c r="BE1145"/>
  <c r="BE1149"/>
  <c r="BE1152"/>
  <c r="BE1155"/>
  <c r="BE1158"/>
  <c r="BE1161"/>
  <c r="BE1164"/>
  <c r="BE1165"/>
  <c r="BE1166"/>
  <c r="BE1167"/>
  <c r="BE1168"/>
  <c r="BE1169"/>
  <c r="BE1170"/>
  <c r="BE1171"/>
  <c r="BE1172"/>
  <c r="BE1173"/>
  <c r="BE1176"/>
  <c r="BE1177"/>
  <c r="BE1178"/>
  <c r="BE1179"/>
  <c r="BE1180"/>
  <c r="BE1181"/>
  <c r="BE1182"/>
  <c r="BE1183"/>
  <c r="BE1184"/>
  <c r="BE1185"/>
  <c r="BE1186"/>
  <c r="BE1187"/>
  <c r="BE1188"/>
  <c r="BE1189"/>
  <c r="BE1190"/>
  <c r="BE1191"/>
  <c r="BE1192"/>
  <c r="BE1193"/>
  <c r="BE1194"/>
  <c r="BE1195"/>
  <c r="BE1196"/>
  <c r="BE1199"/>
  <c r="BE1201"/>
  <c r="BE1203"/>
  <c r="BE1205"/>
  <c r="BE1206"/>
  <c r="BE1207"/>
  <c r="BE1208"/>
  <c r="BE1209"/>
  <c r="BE1210"/>
  <c r="BE1211"/>
  <c r="BE1212"/>
  <c r="BE1215"/>
  <c r="BE1218"/>
  <c r="BE1219"/>
  <c r="BE1220"/>
  <c r="BE1221"/>
  <c r="BE1222"/>
  <c r="BE1223"/>
  <c r="BE1224"/>
  <c r="BE1227"/>
  <c r="BE1233"/>
  <c r="BE1239"/>
  <c r="BE1245"/>
  <c r="BE1250"/>
  <c r="BE1253"/>
  <c r="BE1258"/>
  <c r="BE1262"/>
  <c r="BE1267"/>
  <c r="BE1276"/>
  <c r="BE1279"/>
  <c r="BE1286"/>
  <c r="BE1291"/>
  <c r="BE1296"/>
  <c r="BE1301"/>
  <c r="BE1307"/>
  <c r="BE1312"/>
  <c r="BE1317"/>
  <c r="BE1323"/>
  <c r="BE1327"/>
  <c r="BE1329"/>
  <c r="BE1331"/>
  <c r="BE1337"/>
  <c r="BE1340"/>
  <c r="BE1342"/>
  <c r="BE1344"/>
  <c r="BE1347"/>
  <c r="BE1356"/>
  <c r="BE1361"/>
  <c r="BE1364"/>
  <c r="BE1367"/>
  <c r="BE1374"/>
  <c r="BE1377"/>
  <c r="BE1383"/>
  <c r="BE1386"/>
  <c r="BE1394"/>
  <c r="BE1397"/>
  <c r="BE1410"/>
  <c r="BE1411"/>
  <c r="BE1412"/>
  <c r="BE1413"/>
  <c r="BE1414"/>
  <c i="1" r="BD55"/>
  <c i="7" r="F35"/>
  <c i="1" r="BB61"/>
  <c i="6" r="J34"/>
  <c i="1" r="AW60"/>
  <c i="3" r="F35"/>
  <c i="1" r="BB56"/>
  <c i="3" r="F34"/>
  <c i="1" r="BA56"/>
  <c i="3" r="F36"/>
  <c i="1" r="BC56"/>
  <c i="5" r="J36"/>
  <c i="1" r="AW59"/>
  <c i="4" r="F37"/>
  <c i="1" r="BB58"/>
  <c i="4" r="F39"/>
  <c i="1" r="BD58"/>
  <c i="3" r="J34"/>
  <c i="1" r="AW56"/>
  <c i="10" r="J34"/>
  <c i="1" r="AW64"/>
  <c i="5" r="F37"/>
  <c i="1" r="BB59"/>
  <c r="AS54"/>
  <c i="9" r="F36"/>
  <c i="1" r="BC63"/>
  <c i="5" r="F38"/>
  <c i="1" r="BC59"/>
  <c i="9" r="J34"/>
  <c i="1" r="AW63"/>
  <c i="3" r="F37"/>
  <c i="1" r="BD56"/>
  <c i="6" r="F35"/>
  <c i="1" r="BB60"/>
  <c i="6" r="F36"/>
  <c i="1" r="BC60"/>
  <c i="4" r="F38"/>
  <c i="1" r="BC58"/>
  <c i="10" r="F34"/>
  <c i="1" r="BA64"/>
  <c i="10" r="F36"/>
  <c i="1" r="BC64"/>
  <c i="6" r="F34"/>
  <c i="1" r="BA60"/>
  <c i="5" r="F36"/>
  <c i="1" r="BA59"/>
  <c i="9" r="F37"/>
  <c i="1" r="BD63"/>
  <c i="5" r="F39"/>
  <c i="1" r="BD59"/>
  <c i="7" r="F34"/>
  <c i="1" r="BA61"/>
  <c i="4" r="J36"/>
  <c i="1" r="AW58"/>
  <c i="4" r="F36"/>
  <c i="1" r="BA58"/>
  <c i="8" r="J34"/>
  <c i="1" r="AW62"/>
  <c i="7" r="F36"/>
  <c i="1" r="BC61"/>
  <c i="6" r="F37"/>
  <c i="1" r="BD60"/>
  <c i="7" r="F37"/>
  <c i="1" r="BD61"/>
  <c i="10" r="F37"/>
  <c i="1" r="BD64"/>
  <c i="9" r="F35"/>
  <c i="1" r="BB63"/>
  <c i="10" r="F35"/>
  <c i="1" r="BB64"/>
  <c i="8" r="F33"/>
  <c i="1" r="AZ62"/>
  <c i="9" r="F34"/>
  <c i="1" r="BA63"/>
  <c i="7" r="J34"/>
  <c i="1" r="AW61"/>
  <c i="9" l="1" r="T93"/>
  <c r="T92"/>
  <c r="R93"/>
  <c r="R92"/>
  <c i="6" r="T89"/>
  <c r="T88"/>
  <c r="T87"/>
  <c i="2" r="R764"/>
  <c r="T764"/>
  <c i="3" r="BK92"/>
  <c r="J92"/>
  <c r="J60"/>
  <c i="4" r="T102"/>
  <c r="T101"/>
  <c r="T92"/>
  <c i="3" r="P92"/>
  <c i="2" r="P764"/>
  <c r="BK105"/>
  <c r="J105"/>
  <c r="J60"/>
  <c i="6" r="BK89"/>
  <c r="BK88"/>
  <c r="J88"/>
  <c r="J60"/>
  <c i="9" r="BK93"/>
  <c r="BK92"/>
  <c r="J92"/>
  <c i="3" r="R341"/>
  <c i="2" r="P105"/>
  <c r="P104"/>
  <c i="1" r="AU55"/>
  <c i="4" r="P102"/>
  <c r="P101"/>
  <c r="P92"/>
  <c i="1" r="AU58"/>
  <c i="3" r="T92"/>
  <c r="R92"/>
  <c r="R91"/>
  <c i="4" r="R102"/>
  <c r="R101"/>
  <c r="R92"/>
  <c i="6" r="P89"/>
  <c r="P88"/>
  <c r="P87"/>
  <c i="1" r="AU60"/>
  <c i="5" r="T103"/>
  <c r="T102"/>
  <c r="T93"/>
  <c i="3" r="T341"/>
  <c i="2" r="R105"/>
  <c r="R104"/>
  <c i="5" r="P103"/>
  <c r="P102"/>
  <c r="P93"/>
  <c i="1" r="AU59"/>
  <c i="2" r="T105"/>
  <c r="T104"/>
  <c i="10" r="P87"/>
  <c r="P86"/>
  <c i="1" r="AU64"/>
  <c i="10" r="R87"/>
  <c r="R86"/>
  <c i="5" r="BK103"/>
  <c r="BK102"/>
  <c r="J102"/>
  <c r="J66"/>
  <c i="3" r="P341"/>
  <c i="5" r="R103"/>
  <c r="R102"/>
  <c r="R93"/>
  <c i="4" r="BK93"/>
  <c r="J93"/>
  <c r="J64"/>
  <c i="10" r="BK87"/>
  <c r="J87"/>
  <c r="J60"/>
  <c i="8" r="BK82"/>
  <c r="J82"/>
  <c r="J60"/>
  <c i="7" r="BK82"/>
  <c r="J82"/>
  <c r="J59"/>
  <c i="4" r="BK101"/>
  <c r="BK92"/>
  <c r="J92"/>
  <c i="3" r="BK91"/>
  <c r="J91"/>
  <c r="J59"/>
  <c i="4" r="J32"/>
  <c i="1" r="AG58"/>
  <c i="9" r="J30"/>
  <c i="1" r="AG63"/>
  <c i="3" r="J33"/>
  <c i="1" r="AV56"/>
  <c r="AT56"/>
  <c i="2" r="J33"/>
  <c i="1" r="AV55"/>
  <c r="AT55"/>
  <c i="6" r="J33"/>
  <c i="1" r="AV60"/>
  <c r="AT60"/>
  <c i="6" r="F33"/>
  <c i="1" r="AZ60"/>
  <c i="9" r="J33"/>
  <c i="1" r="AV63"/>
  <c r="AT63"/>
  <c r="AN63"/>
  <c r="BC57"/>
  <c r="AY57"/>
  <c i="10" r="F33"/>
  <c i="1" r="AZ64"/>
  <c i="3" r="F33"/>
  <c i="1" r="AZ56"/>
  <c i="10" r="J33"/>
  <c i="1" r="AV64"/>
  <c r="AT64"/>
  <c i="4" r="J35"/>
  <c i="1" r="AV58"/>
  <c r="AT58"/>
  <c r="BA57"/>
  <c r="AW57"/>
  <c i="7" r="F33"/>
  <c i="1" r="AZ61"/>
  <c i="9" r="F33"/>
  <c i="1" r="AZ63"/>
  <c i="8" r="J33"/>
  <c i="1" r="AV62"/>
  <c r="AT62"/>
  <c r="BB57"/>
  <c r="AX57"/>
  <c i="5" r="J35"/>
  <c i="1" r="AV59"/>
  <c r="AT59"/>
  <c i="5" r="F35"/>
  <c i="1" r="AZ59"/>
  <c r="BD57"/>
  <c i="7" r="J33"/>
  <c i="1" r="AV61"/>
  <c r="AT61"/>
  <c i="4" r="F35"/>
  <c i="1" r="AZ58"/>
  <c i="2" r="F33"/>
  <c i="1" r="AZ55"/>
  <c i="3" l="1" r="T91"/>
  <c r="P91"/>
  <c i="1" r="AU56"/>
  <c i="8" r="BK81"/>
  <c r="J81"/>
  <c r="J59"/>
  <c i="2" r="BK104"/>
  <c r="J104"/>
  <c r="J59"/>
  <c i="9" r="J59"/>
  <c i="6" r="J89"/>
  <c r="J61"/>
  <c i="9" r="J93"/>
  <c r="J60"/>
  <c i="5" r="J103"/>
  <c r="J67"/>
  <c i="6" r="BK87"/>
  <c r="J87"/>
  <c r="J59"/>
  <c i="10" r="BK86"/>
  <c r="J86"/>
  <c r="J59"/>
  <c i="5" r="BK93"/>
  <c r="J93"/>
  <c i="9" r="J39"/>
  <c i="1" r="AN58"/>
  <c i="4" r="J63"/>
  <c r="J101"/>
  <c r="J66"/>
  <c r="J41"/>
  <c i="1" r="BA54"/>
  <c r="W30"/>
  <c i="3" r="J30"/>
  <c i="1" r="AG56"/>
  <c r="AZ57"/>
  <c r="AV57"/>
  <c r="AT57"/>
  <c i="7" r="J30"/>
  <c i="1" r="AG61"/>
  <c r="AN61"/>
  <c i="5" r="J32"/>
  <c i="1" r="AG59"/>
  <c r="AG57"/>
  <c r="BB54"/>
  <c r="W31"/>
  <c r="BC54"/>
  <c r="W32"/>
  <c r="AU57"/>
  <c r="BD54"/>
  <c r="W33"/>
  <c i="5" l="1" r="J41"/>
  <c r="J63"/>
  <c i="7" r="J39"/>
  <c i="3" r="J39"/>
  <c i="1" r="AN56"/>
  <c r="AN59"/>
  <c r="AN57"/>
  <c r="AU54"/>
  <c r="AY54"/>
  <c r="AZ54"/>
  <c r="W29"/>
  <c i="10" r="J30"/>
  <c i="1" r="AG64"/>
  <c i="2" r="J30"/>
  <c i="1" r="AG55"/>
  <c r="AN55"/>
  <c r="AW54"/>
  <c r="AK30"/>
  <c i="6" r="J30"/>
  <c i="1" r="AG60"/>
  <c r="AN60"/>
  <c i="8" r="J30"/>
  <c i="1" r="AG62"/>
  <c r="AX54"/>
  <c i="10" l="1" r="J39"/>
  <c i="6" r="J39"/>
  <c i="2" r="J39"/>
  <c i="8" r="J39"/>
  <c i="1" r="AN62"/>
  <c r="AN64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<sst xmlns="http://schemas.openxmlformats.org/spreadsheetml/2006/main">
  <si>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</si>
  <si>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</si>
  <si>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</si>
  <si>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</si>
  <si>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</si>
  <si>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{ecba112f-c5cc-4049-9b89-704bd2cbd1ca}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</si>
  <si>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</si>
  <si>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</si>
  <si>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</si>
  <si>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</si>
  <si>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</si>
  <si>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</si>
  <si>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</si>
  <si>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</si>
  <si>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Z2022156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</si>
  <si>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</si>
  <si>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</si>
  <si>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Beroun - Tělocvična</t>
  </si>
  <si>
    <t>KSO:</t>
  </si>
  <si>
    <t>802 21 21</t>
  </si>
  <si>
    <t>CC-CZ:</t>
  </si>
  <si>
    <t>12654</t>
  </si>
  <si>
    <t>Místo:</t>
  </si>
  <si>
    <t>Preislerova 1335, 266 01 Beroun</t>
  </si>
  <si>
    <t>Datum:</t>
  </si>
  <si>
    <t>6. 4. 2023</t>
  </si>
  <si>
    <t>Zadavatel:</t>
  </si>
  <si>
    <t>IČ:</t>
  </si>
  <si>
    <t>00233129</t>
  </si>
  <si>
    <t>Město Beroun</t>
  </si>
  <si>
    <t>DIČ:</t>
  </si>
  <si>
    <t>CZ00233129</t>
  </si>
  <si>
    <t>Uchazeč:</t>
  </si>
  <si>
    <t>Vyplň údaj</t>
  </si>
  <si>
    <t>Projektant:</t>
  </si>
  <si>
    <t/>
  </si>
  <si>
    <t>Ing. Luboš Rajniš</t>
  </si>
  <si>
    <t>True</t>
  </si>
  <si>
    <t>Zpracovatel:</t>
  </si>
  <si>
    <t>24853950</t>
  </si>
  <si>
    <t>QSB s.r.o.</t>
  </si>
  <si>
    <t>CZ24853950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</si>
  <si>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</si>
  <si>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parametry._x000d_
Položky, pokud není uvedeno jinak, obsahují veškeré náklady na provedení, tzn. dodávku, montáž a montážní prostředky, kotevní a spojovací prvky, přesuny a dopravu, skládkovné, systémové detaily a řešení, pomocné lešení a přípravné práce._x000d_
Podrobná specifikace položek je obsažena v projektové dokumentaci, která je nedílnou součástí zadávací dokumentace._x000d_
Pokud není uveden výkaz výměr, byly hodnoty převzaty přímo z tabulek v projektu a CAD systémů._x000d_
Pokud se v položkách objeví obchodní název, je uveden pouze orientačně, jako příklad a uchazeč může nabídnout rovnocenné řešení se stejnými nebo lepšími parametry.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</si>
  <si>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</si>
  <si>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</si>
  <si>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</si>
  <si>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</si>
  <si>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</si>
  <si>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</si>
  <si>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</si>
  <si>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</si>
  <si>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</si>
  <si>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</si>
  <si>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</si>
  <si>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</si>
  <si>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</si>
  <si>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</si>
  <si>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</si>
  <si>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</si>
  <si>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</si>
  <si>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</si>
  <si>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</si>
  <si>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</si>
  <si>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</si>
  <si>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</si>
  <si>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</si>
  <si>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</si>
  <si>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</si>
  <si>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</si>
  <si>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</si>
  <si>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</si>
  <si>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</si>
  <si>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</si>
  <si>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</si>
  <si>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</si>
  <si>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</si>
  <si>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</si>
  <si>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</si>
  <si>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</si>
  <si>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</si>
  <si>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</si>
  <si>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</si>
  <si>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</si>
  <si>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STA</t>
  </si>
  <si>
    <t>1</t>
  </si>
  <si>
    <t>{33fb3f9a-f18a-4ad4-ae46-d4a448d963b6}</t>
  </si>
  <si>
    <t>2</t>
  </si>
  <si>
    <t>D.1.2</t>
  </si>
  <si>
    <t>SKŘ</t>
  </si>
  <si>
    <t>{381ad4d8-4845-4c77-b277-14e5d334575f}</t>
  </si>
  <si>
    <t>D.1.4.01</t>
  </si>
  <si>
    <t>ZTI</t>
  </si>
  <si>
    <t>{ae630980-6d91-49b4-98da-ca9fde29b180}</t>
  </si>
  <si>
    <t>D.1.4.01a</t>
  </si>
  <si>
    <t>Vodovod</t>
  </si>
  <si>
    <t>Soupis</t>
  </si>
  <si>
    <t>{582797f1-a19c-4fa3-bd9b-452757bf5d6a}</t>
  </si>
  <si>
    <t>D.1.4.01b</t>
  </si>
  <si>
    <t>Kanalizace</t>
  </si>
  <si>
    <t>{3c872458-d778-4c84-89d8-22c9b3279d18}</t>
  </si>
  <si>
    <t>D.1.4.03</t>
  </si>
  <si>
    <t>VZT</t>
  </si>
  <si>
    <t>{ed877af6-3765-407b-9d89-a8a475fbe648}</t>
  </si>
  <si>
    <t>D.1.4.04</t>
  </si>
  <si>
    <t>ÚT, Chlad</t>
  </si>
  <si>
    <t>{00753fc9-04ae-44be-91a1-3ccaf0a4ca5e}</t>
  </si>
  <si>
    <t>D.1.4.5</t>
  </si>
  <si>
    <t>MaR (odhad)</t>
  </si>
  <si>
    <t>{845e600c-06f2-4751-915f-9a9283a00f1f}</t>
  </si>
  <si>
    <t>D.1.4.6</t>
  </si>
  <si>
    <t>ESIL</t>
  </si>
  <si>
    <t>{92591b3a-e484-4cd9-9740-7eeb9a1cb967}</t>
  </si>
  <si>
    <t>VON</t>
  </si>
  <si>
    <t>Vedlejší a ostatní rozpočtové náklady</t>
  </si>
  <si>
    <t>{56cbb365-25ee-4f4d-a102-05dfaa9889cf}</t>
  </si>
  <si>
    <t>HIs</t>
  </si>
  <si>
    <t>m2</t>
  </si>
  <si>
    <t>73,63</t>
  </si>
  <si>
    <t>HIv</t>
  </si>
  <si>
    <t>542</t>
  </si>
  <si>
    <t>KRYCÍ LIST SOUPISU PRACÍ</t>
  </si>
  <si>
    <t>KDsokl</t>
  </si>
  <si>
    <t>Keramická dlažba sokl</t>
  </si>
  <si>
    <t>m</t>
  </si>
  <si>
    <t>49,7</t>
  </si>
  <si>
    <t>3</t>
  </si>
  <si>
    <t>KO</t>
  </si>
  <si>
    <t>Keramický obklad stěn</t>
  </si>
  <si>
    <t>97,2</t>
  </si>
  <si>
    <t>KZSsilikat</t>
  </si>
  <si>
    <t>Silikátová fasádní probarvená omítka</t>
  </si>
  <si>
    <t>140,31</t>
  </si>
  <si>
    <t>KZSxps</t>
  </si>
  <si>
    <t>55,02</t>
  </si>
  <si>
    <t>Objekt:</t>
  </si>
  <si>
    <t>lešení</t>
  </si>
  <si>
    <t>700</t>
  </si>
  <si>
    <t>D.1.1 - STA</t>
  </si>
  <si>
    <t>malby</t>
  </si>
  <si>
    <t>1299</t>
  </si>
  <si>
    <t>MW100</t>
  </si>
  <si>
    <t>Tepelná izolace odskok</t>
  </si>
  <si>
    <t>53,76</t>
  </si>
  <si>
    <t>MW200</t>
  </si>
  <si>
    <t>Tepelná izolace mezi objekty</t>
  </si>
  <si>
    <t>200,398</t>
  </si>
  <si>
    <t>OMst</t>
  </si>
  <si>
    <t>Omítka stěn</t>
  </si>
  <si>
    <t>1045,4</t>
  </si>
  <si>
    <t>OMstr</t>
  </si>
  <si>
    <t>Omítka stropů</t>
  </si>
  <si>
    <t>107</t>
  </si>
  <si>
    <t>palisády</t>
  </si>
  <si>
    <t>82,2</t>
  </si>
  <si>
    <t>patky</t>
  </si>
  <si>
    <t>m3</t>
  </si>
  <si>
    <t>4,38</t>
  </si>
  <si>
    <t>PDsdk</t>
  </si>
  <si>
    <t>81,2</t>
  </si>
  <si>
    <t>PDsdki</t>
  </si>
  <si>
    <t>29,1</t>
  </si>
  <si>
    <t>S1</t>
  </si>
  <si>
    <t>PU litá podlaha</t>
  </si>
  <si>
    <t>369,11</t>
  </si>
  <si>
    <t>S1o</t>
  </si>
  <si>
    <t>PU litá podlaha - obvod</t>
  </si>
  <si>
    <t>96,4</t>
  </si>
  <si>
    <t>S2</t>
  </si>
  <si>
    <t>Čistící zóna</t>
  </si>
  <si>
    <t>4,63</t>
  </si>
  <si>
    <t>S2o</t>
  </si>
  <si>
    <t>Čistící zóna - obvod</t>
  </si>
  <si>
    <t>8,9</t>
  </si>
  <si>
    <t>S3</t>
  </si>
  <si>
    <t>Keramická dlažba</t>
  </si>
  <si>
    <t>54,87</t>
  </si>
  <si>
    <t>S3o</t>
  </si>
  <si>
    <t>Keramická dlažba - obvod</t>
  </si>
  <si>
    <t>88,87</t>
  </si>
  <si>
    <t>S3st</t>
  </si>
  <si>
    <t>Keramická dlažba (stáv. objekt)</t>
  </si>
  <si>
    <t>13,65</t>
  </si>
  <si>
    <t>S4</t>
  </si>
  <si>
    <t>Vinyl</t>
  </si>
  <si>
    <t>64,26</t>
  </si>
  <si>
    <t>S4o</t>
  </si>
  <si>
    <t>Vinyl - obvod</t>
  </si>
  <si>
    <t>139,1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</si>
  <si>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 Položky, pokud není uvedeno jinak, obsahují veškeré náklady na provedení, tzn. dodávku, montáž a montážní prostředky, kotevní a spojovací prvky, přesuny a dopravu, skládkovné, systémové detaily a řešení, pomocné lešení a přípravné práce. Podrobná specifikace položek je obsažena v projektové dokumentaci, která je nedílnou součástí zadávací dokumentace. Pokud není uveden výkaz výměr, byly hodnoty převzaty přímo z tabulek v projektu a CAD systémů. Pokud se v položkách objeví obchodní název, je uveden pouze orientačně, jako příklad a uchazeč může nabídnout rovnocenné řešení se stejnými nebo lepšími parametry.</t>
  </si>
  <si>
    <t>S4st</t>
  </si>
  <si>
    <t>Vinyl (stáv. objekt)</t>
  </si>
  <si>
    <t>61,35</t>
  </si>
  <si>
    <t>S5</t>
  </si>
  <si>
    <t>Zámková dlažba</t>
  </si>
  <si>
    <t>11,3</t>
  </si>
  <si>
    <t>S6</t>
  </si>
  <si>
    <t>8</t>
  </si>
  <si>
    <t>S6o</t>
  </si>
  <si>
    <t>11,6</t>
  </si>
  <si>
    <t>S7</t>
  </si>
  <si>
    <t>7,7</t>
  </si>
  <si>
    <t>S7o</t>
  </si>
  <si>
    <t>12,1</t>
  </si>
  <si>
    <t>SDKobklsl</t>
  </si>
  <si>
    <t>6</t>
  </si>
  <si>
    <t>SDKpredst</t>
  </si>
  <si>
    <t>65</t>
  </si>
  <si>
    <t>Sokl</t>
  </si>
  <si>
    <t>18,32</t>
  </si>
  <si>
    <t>výkopek1</t>
  </si>
  <si>
    <t>494,674</t>
  </si>
  <si>
    <t>výkopek2</t>
  </si>
  <si>
    <t>4,972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</si>
  <si>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</si>
  <si>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</si>
  <si>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</si>
  <si>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</si>
  <si>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</si>
  <si>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</si>
  <si>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</si>
  <si>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</si>
  <si>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</si>
  <si>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</si>
  <si>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</si>
  <si>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</si>
  <si>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</si>
  <si>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</si>
  <si>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</si>
  <si>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</si>
  <si>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</si>
  <si>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</si>
  <si>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</si>
  <si>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</si>
  <si>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</si>
  <si>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</si>
  <si>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</si>
  <si>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</si>
  <si>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</si>
  <si>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</si>
  <si>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</si>
  <si>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</si>
  <si>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</si>
  <si>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</si>
  <si>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</si>
  <si>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</si>
  <si>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</si>
  <si>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</si>
  <si>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</si>
  <si>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</si>
  <si>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</si>
  <si>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</si>
  <si>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</si>
  <si>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</si>
  <si>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</si>
  <si>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</si>
  <si>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</si>
  <si>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</si>
  <si>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</si>
  <si>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</si>
  <si>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</si>
  <si>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113102210.R</t>
  </si>
  <si>
    <t>Odstranění umělého trávníku vč. naložení, odvozu a likvidace</t>
  </si>
  <si>
    <t>4</t>
  </si>
  <si>
    <t>517717433</t>
  </si>
  <si>
    <t>P</t>
  </si>
  <si>
    <t>Poznámka k položce:_x000d_
- viz. výkres situace, specifikace v TZ</t>
  </si>
  <si>
    <t>VV</t>
  </si>
  <si>
    <t>"výkres C.3 - koordinační situační výkres - původní povrch hřiště"</t>
  </si>
  <si>
    <t>20,70*33,70</t>
  </si>
  <si>
    <t>Součet</t>
  </si>
  <si>
    <t>131213702</t>
  </si>
  <si>
    <t>Hloubení nezapažených jam ručně s urovnáním dna do předepsaného profilu a spádu v hornině třídy těžitelnosti I skupiny 3 nesoudržných</t>
  </si>
  <si>
    <t>CS ÚRS 2022 02</t>
  </si>
  <si>
    <t>-1851913765</t>
  </si>
  <si>
    <t>Online PSC</t>
  </si>
  <si>
    <t>https://podminky.urs.cz/item/CS_URS_2022_02/131213702</t>
  </si>
  <si>
    <t>"ruční výkop" výkopek1*0,3</t>
  </si>
  <si>
    <t>Mezisoučet</t>
  </si>
  <si>
    <t>"patky pro základ Z02" 0,5*0,5*1,0*4</t>
  </si>
  <si>
    <t>"jáma pro RŠ kanalizace" 1,3*1,3*2,0</t>
  </si>
  <si>
    <t>131251104</t>
  </si>
  <si>
    <t>Hloubení nezapažených jam a zářezů strojně s urovnáním dna do předepsaného profilu a spádu v hornině třídy těžitelnosti I skupiny 3 přes 100 do 500 m3</t>
  </si>
  <si>
    <t>-1291017472</t>
  </si>
  <si>
    <t>https://podminky.urs.cz/item/CS_URS_2022_02/131251104</t>
  </si>
  <si>
    <t>"výkres D.1.1.2 - výkopy "</t>
  </si>
  <si>
    <t>"Družina"</t>
  </si>
  <si>
    <t>(1,22*4,07*2,27)*0,5</t>
  </si>
  <si>
    <t>1,5*4,07*2,27</t>
  </si>
  <si>
    <t>3,255*2,890*0,64</t>
  </si>
  <si>
    <t>(0,815*9,03*1,63)*0,5</t>
  </si>
  <si>
    <t>1,2*6,5*2,27</t>
  </si>
  <si>
    <t>3,175*2,890*2,27</t>
  </si>
  <si>
    <t>"Tělocvična"</t>
  </si>
  <si>
    <t>"Okolí osy 1"</t>
  </si>
  <si>
    <t>1,2*1,2*0,5</t>
  </si>
  <si>
    <t>0,7*2,1*0,5</t>
  </si>
  <si>
    <t>0,7*10,38*0,5</t>
  </si>
  <si>
    <t>0,415*0,64*0,50</t>
  </si>
  <si>
    <t>0,7*2,885*0,5</t>
  </si>
  <si>
    <t>1,8*1,2*2,27</t>
  </si>
  <si>
    <t>1,9*0,6*2,27</t>
  </si>
  <si>
    <t>1,1*2,885*2,27</t>
  </si>
  <si>
    <t>0,815*0,64*2,27</t>
  </si>
  <si>
    <t>1,1*11,98*2,27</t>
  </si>
  <si>
    <t>0,7*6,7*2,27</t>
  </si>
  <si>
    <t>0,7*2,4*2,27</t>
  </si>
  <si>
    <t>0,8*0,2*2,27</t>
  </si>
  <si>
    <t>0,5*19,765*1*0,5</t>
  </si>
  <si>
    <t>0,555*2,060*1*0,5</t>
  </si>
  <si>
    <t>0,5*19,765*1,27</t>
  </si>
  <si>
    <t>0,555*2,06*1,27</t>
  </si>
  <si>
    <t xml:space="preserve">"od +0,770 k -0,390" </t>
  </si>
  <si>
    <t>2,81*17,38*1,16</t>
  </si>
  <si>
    <t>"od +0,770 k -0,390 vyspádovaná část"</t>
  </si>
  <si>
    <t>3,585*17,38*1,16*0,5</t>
  </si>
  <si>
    <t xml:space="preserve">"od -0,390 k -0,500" </t>
  </si>
  <si>
    <t>33,47*10,80*0,11</t>
  </si>
  <si>
    <t>31,78*6,25*0,11</t>
  </si>
  <si>
    <t xml:space="preserve">"od osy 2 - k ose 5" </t>
  </si>
  <si>
    <t>(1,2*1,2*0,8)*6</t>
  </si>
  <si>
    <t>(1,2*1,12*0,8)*2</t>
  </si>
  <si>
    <t>(2,4*2,4*0,7)*4</t>
  </si>
  <si>
    <t>(2,4*1,8*0,7)*2</t>
  </si>
  <si>
    <t>(2,4*1,72*0,7)*2</t>
  </si>
  <si>
    <t>(0,35*8,68*0,7*0,5)*4</t>
  </si>
  <si>
    <t>(0,405*3,945*0,7*0,5)*4</t>
  </si>
  <si>
    <t>(1,590*0,3*0,2)*2</t>
  </si>
  <si>
    <t>(1,86*0,3*0,2)*6</t>
  </si>
  <si>
    <t>(1,7*0,3*0,2)*2</t>
  </si>
  <si>
    <t>(0,35*7,45*0,7*0,5)*2</t>
  </si>
  <si>
    <t>0,35*7,23*0,7*0,5</t>
  </si>
  <si>
    <t>"od osy 6"</t>
  </si>
  <si>
    <t>1,2*1,115*0,5</t>
  </si>
  <si>
    <t>0,7*13,90*0,5</t>
  </si>
  <si>
    <t>0,7*7,78*0,5</t>
  </si>
  <si>
    <t>0,7*14,70*0,5</t>
  </si>
  <si>
    <t>0,7*6,45*0,5</t>
  </si>
  <si>
    <t>0,7*1,7*0,5</t>
  </si>
  <si>
    <t>0,7*8,45*0,5</t>
  </si>
  <si>
    <t>0,7*9,48*0,5</t>
  </si>
  <si>
    <t>2,4*2,44*1</t>
  </si>
  <si>
    <t>2,4*1,71*1</t>
  </si>
  <si>
    <t>1,5*12,7*1</t>
  </si>
  <si>
    <t>0,5*17,86*1*0,5</t>
  </si>
  <si>
    <t>1,5*7,58*1</t>
  </si>
  <si>
    <t>1,5*4,75*1</t>
  </si>
  <si>
    <t>1,5*6,485*1</t>
  </si>
  <si>
    <t>3,2*9,15*1</t>
  </si>
  <si>
    <t>1,1*9,28*1</t>
  </si>
  <si>
    <t>0,5*22,83*1*0,5</t>
  </si>
  <si>
    <t>0,5*19,92*1*0,5</t>
  </si>
  <si>
    <t>"odpočet ručního výkopu" -výkopek1*0,3</t>
  </si>
  <si>
    <t>132212132</t>
  </si>
  <si>
    <t>Hloubení nezapažených rýh šířky do 800 mm ručně s urovnáním dna do předepsaného profilu a spádu v hornině třídy těžitelnosti I skupiny 3 nesoudržných</t>
  </si>
  <si>
    <t>-1695258922</t>
  </si>
  <si>
    <t>https://podminky.urs.cz/item/CS_URS_2022_02/132212132</t>
  </si>
  <si>
    <t>"ruční výkop" výkopek2*0,5</t>
  </si>
  <si>
    <t>5</t>
  </si>
  <si>
    <t>132251103</t>
  </si>
  <si>
    <t>Hloubení nezapažených rýh šířky do 800 mm strojně s urovnáním dna do předepsaného profilu a spádu v hornině třídy těžitelnosti I skupiny 3 přes 50 do 100 m3</t>
  </si>
  <si>
    <t>431232873</t>
  </si>
  <si>
    <t>https://podminky.urs.cz/item/CS_URS_2022_02/132251103</t>
  </si>
  <si>
    <t>0,7*3,985*0,5</t>
  </si>
  <si>
    <t>0,7*6,92*0,5</t>
  </si>
  <si>
    <t>0,7*3,3*0,5</t>
  </si>
  <si>
    <t>"odpočet ručního výkopu" -výkopek2*0,5</t>
  </si>
  <si>
    <t>151102201</t>
  </si>
  <si>
    <t>Zřízení pažení stěn výkopu bez rozepření nebo vzepření při překopech inženýrských sítí plochy do 30 m2 příložné, hloubky do 4 m</t>
  </si>
  <si>
    <t>1607810750</t>
  </si>
  <si>
    <t>https://podminky.urs.cz/item/CS_URS_2022_02/151102201</t>
  </si>
  <si>
    <t>"zpětný zásyp kolem šachty" 1,5*4*2,2</t>
  </si>
  <si>
    <t>7</t>
  </si>
  <si>
    <t>151102211</t>
  </si>
  <si>
    <t>Odstranění pažení stěn výkopu bez rozepření nebo vzepření při překopech inženýrských sítí plochy do 30 m2 s uložením pažin na vzdálenost do 3 m od okraje výkopu příložné, hloubky do 4 m</t>
  </si>
  <si>
    <t>-1823080700</t>
  </si>
  <si>
    <t>https://podminky.urs.cz/item/CS_URS_2022_02/151102211</t>
  </si>
  <si>
    <t>151102301</t>
  </si>
  <si>
    <t>Zřízení rozepření zapažených stěn výkopů při překopech inženýrských sítí objemu do 30 m3 s potřebným přepažováním při roubení příložném, hloubky do 4 m</t>
  </si>
  <si>
    <t>1399703110</t>
  </si>
  <si>
    <t>https://podminky.urs.cz/item/CS_URS_2022_02/151102301</t>
  </si>
  <si>
    <t>"zpětný zásyp kolem šachty" 1,5*1,5*2,2</t>
  </si>
  <si>
    <t>9</t>
  </si>
  <si>
    <t>151102311</t>
  </si>
  <si>
    <t>Odstranění rozepření stěn výkopů při překopech inženýrských sítí objemu do 30 m3 s uložením materiálu na vzdálenost do 3 m od okraje výkopu roubení příložného, hloubky do 4 m</t>
  </si>
  <si>
    <t>1848261773</t>
  </si>
  <si>
    <t>https://podminky.urs.cz/item/CS_URS_2022_02/151102311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</si>
  <si>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</si>
  <si>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</si>
  <si>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</si>
  <si>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-1381540447</t>
  </si>
  <si>
    <t>https://podminky.urs.cz/item/CS_URS_2022_02/162751117</t>
  </si>
  <si>
    <t>výkopek1+výkopek2+patky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</si>
  <si>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</si>
  <si>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</si>
  <si>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</si>
  <si>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1012855461</t>
  </si>
  <si>
    <t>https://podminky.urs.cz/item/CS_URS_2022_02/162751119</t>
  </si>
  <si>
    <t>504,026*24 'Přepočtené koeficientem množství</t>
  </si>
  <si>
    <t>12</t>
  </si>
  <si>
    <t>171201231</t>
  </si>
  <si>
    <t>Poplatek za uložení stavebního odpadu na recyklační skládce (skládkovné) zeminy a kamení zatříděného do Katalogu odpadů pod kódem 17 05 04</t>
  </si>
  <si>
    <t>t</t>
  </si>
  <si>
    <t>1954137322</t>
  </si>
  <si>
    <t>https://podminky.urs.cz/item/CS_URS_2022_02/171201231</t>
  </si>
  <si>
    <t>(výkopek1+výkopek2+patky)*1,85</t>
  </si>
  <si>
    <t>13</t>
  </si>
  <si>
    <t>175112101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</si>
  <si>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</si>
  <si>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-1239574307</t>
  </si>
  <si>
    <t>https://podminky.urs.cz/item/CS_URS_2022_02/175112101</t>
  </si>
  <si>
    <t>"zpětný zásyp kolem šachty" 1,5*1,5*2,2-1,0*1,0*2,0</t>
  </si>
  <si>
    <t>14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</si>
  <si>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</si>
  <si>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</si>
  <si>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142293422</t>
  </si>
  <si>
    <t>https://podminky.urs.cz/item/CS_URS_2022_02/175151201</t>
  </si>
  <si>
    <t>Poznámka k položce:_x000d_
zhutnění na Edef2&gt;60 MPa a Edef2/Edef1&lt;2,5MPa, max. po vrstvách 300 mm</t>
  </si>
  <si>
    <t>"zpětné zásypy" 181,36</t>
  </si>
  <si>
    <t>M</t>
  </si>
  <si>
    <t>58337302.R</t>
  </si>
  <si>
    <t>dodávka dobře zhutnitelného materiálu dle specifikace v TZ</t>
  </si>
  <si>
    <t>-1954609108</t>
  </si>
  <si>
    <t>Poznámka k položce:_x000d_
jednotková cena vč. staveništního přesunu hmot</t>
  </si>
  <si>
    <t>184,31*2,1 'Přepočtené koeficientem množství</t>
  </si>
  <si>
    <t>16</t>
  </si>
  <si>
    <t>181951112</t>
  </si>
  <si>
    <t>Úprava pláně vyrovnáním výškových rozdílů strojně v hornině třídy těžitelnosti I, skupiny 1 až 3 se zhutněním</t>
  </si>
  <si>
    <t>88526615</t>
  </si>
  <si>
    <t>https://podminky.urs.cz/item/CS_URS_2022_02/181951112</t>
  </si>
  <si>
    <t>"zhutnění podloží" 250</t>
  </si>
  <si>
    <t>Zakládání</t>
  </si>
  <si>
    <t>17</t>
  </si>
  <si>
    <t>271532213</t>
  </si>
  <si>
    <t>Podsyp pod základové konstrukce se zhutněním a urovnáním povrchu z kameniva hrubého, frakce 8 - 16 mm</t>
  </si>
  <si>
    <t>-2091810153</t>
  </si>
  <si>
    <t>https://podminky.urs.cz/item/CS_URS_2022_02/271532213</t>
  </si>
  <si>
    <t>S5*0,1</t>
  </si>
  <si>
    <t>18</t>
  </si>
  <si>
    <t>275313811</t>
  </si>
  <si>
    <t>Základy z betonu prostého patky a bloky z betonu kamenem neprokládaného tř. C 25/30</t>
  </si>
  <si>
    <t>-1458334813</t>
  </si>
  <si>
    <t>https://podminky.urs.cz/item/CS_URS_2022_02/275313811</t>
  </si>
  <si>
    <t>"patky pro základ Z02, do výkopu" 0,5*0,5*0,9*4</t>
  </si>
  <si>
    <t>Svislé a kompletní konstrukce</t>
  </si>
  <si>
    <t>19</t>
  </si>
  <si>
    <t>310231055</t>
  </si>
  <si>
    <t>Zazdívka otvorů ve zdivu nadzákladovém děrovanými cihlami plochy přes 1 m2 do 4 m2 přes P10 do P15, tl. zdiva 300 mm</t>
  </si>
  <si>
    <t>-793542475</t>
  </si>
  <si>
    <t>https://podminky.urs.cz/item/CS_URS_2022_02/310231055</t>
  </si>
  <si>
    <t>"družina" 2*(1,2*1,9*8)</t>
  </si>
  <si>
    <t>20</t>
  </si>
  <si>
    <t>310231056.R</t>
  </si>
  <si>
    <t>Zazdívka otvorů ve zdivu nadzákladovém děrovanými cihlami plochy přes 1 m2 do 4 m2 přes P10 do P15, tl. zdiva 360 mm</t>
  </si>
  <si>
    <t>-842953017</t>
  </si>
  <si>
    <t>"zazdívka stáv. luxfer, chodba" 3,2*1,4*2+2,0*1,4+3,2*1,4</t>
  </si>
  <si>
    <t>310231057.R</t>
  </si>
  <si>
    <t>Zazdívka otvorů ve zdivu nadzákladovém děrovanými cihlami plochy přes 1 m2 do 4 m2 přes P10 do P15, tl. zdiva 500 mm</t>
  </si>
  <si>
    <t>2702667</t>
  </si>
  <si>
    <t>"zazdívka stáv. luxfer, chodba" 3,2*1,4</t>
  </si>
  <si>
    <t>22</t>
  </si>
  <si>
    <t>311238650.R</t>
  </si>
  <si>
    <t>Zdivo jednovrstvé tepelně izolační z cihel děrovaných broušených s integrovanou izolací z hydrofobizované minerální vlny na tenkovrstvou maltu, součinitel prostupu tepla U přes 0,18 do 0,22, pevnost cihel P15, tl. zdiva 300 mm</t>
  </si>
  <si>
    <t>-906065059</t>
  </si>
  <si>
    <t>(3,495*3,44)-(1,05*2,150)-(1*2,15)</t>
  </si>
  <si>
    <t>(7,825*3,44)-(1*2,15)*2</t>
  </si>
  <si>
    <t>(3,495*3,44)-(0,68*0,55*3)</t>
  </si>
  <si>
    <t>(3,495*(2,75+1,17+0,63+2,31))-(1,9*2,15)</t>
  </si>
  <si>
    <t>(3,63*(2,75+2+2,31))</t>
  </si>
  <si>
    <t>(3,3*(2,75+2+2,31))</t>
  </si>
  <si>
    <t>(4*(2,75*2*2,31))</t>
  </si>
  <si>
    <t>7,975*(3,4+0,7)-(1,935*2,15)</t>
  </si>
  <si>
    <t>15,1*(3,4+0,7)-(0,45*0,55)-(1*2,29)</t>
  </si>
  <si>
    <t>7,975*(3,4+0,7)-(1,5*2*2)</t>
  </si>
  <si>
    <t>6,15*3,1</t>
  </si>
  <si>
    <t>2,295*(3,1*0,8)-(1*2,15)</t>
  </si>
  <si>
    <t>2,315*(3,1+0,8)</t>
  </si>
  <si>
    <t>"severovýchodní stěna tělocvičny"</t>
  </si>
  <si>
    <t>4,25*3,2</t>
  </si>
  <si>
    <t>4,35*3,2</t>
  </si>
  <si>
    <t>376,295*1,02 'Přepočtené koeficientem množství</t>
  </si>
  <si>
    <t>23</t>
  </si>
  <si>
    <t>317168012</t>
  </si>
  <si>
    <t>Překlady keramické ploché osazené do maltového lože, výšky překladu 71 mm šířky 115 mm, délky 1250 mm</t>
  </si>
  <si>
    <t>kus</t>
  </si>
  <si>
    <t>-646676770</t>
  </si>
  <si>
    <t>https://podminky.urs.cz/item/CS_URS_2022_02/317168012</t>
  </si>
  <si>
    <t>"P6" 13</t>
  </si>
  <si>
    <t>24</t>
  </si>
  <si>
    <t>317168052</t>
  </si>
  <si>
    <t>Překlady keramické vysoké osazené do maltového lože, šířky překladu 70 mm výšky 238 mm, délky 1250 mm</t>
  </si>
  <si>
    <t>478930788</t>
  </si>
  <si>
    <t>https://podminky.urs.cz/item/CS_URS_2022_02/317168052</t>
  </si>
  <si>
    <t>"P1" 3*6</t>
  </si>
  <si>
    <t>"P3" 4*1</t>
  </si>
  <si>
    <t>25</t>
  </si>
  <si>
    <t>317168057</t>
  </si>
  <si>
    <t>Překlady keramické vysoké osazené do maltového lože, šířky překladu 70 mm výšky 238 mm, délky 2500 mm</t>
  </si>
  <si>
    <t>1382597533</t>
  </si>
  <si>
    <t>https://podminky.urs.cz/item/CS_URS_2022_02/317168057</t>
  </si>
  <si>
    <t>"P2" 4*2</t>
  </si>
  <si>
    <t>26</t>
  </si>
  <si>
    <t>317944323</t>
  </si>
  <si>
    <t>Válcované nosníky dodatečně osazované do připravených otvorů bez zazdění hlav č. 14 až 22</t>
  </si>
  <si>
    <t>-2082009712</t>
  </si>
  <si>
    <t>https://podminky.urs.cz/item/CS_URS_2022_02/317944323</t>
  </si>
  <si>
    <t>"P4" 6,2*(0,0144*4)</t>
  </si>
  <si>
    <t>"P5" 1,4*(0,0144*4)</t>
  </si>
  <si>
    <t>"P7" (1,2+2,2+1,2)*(0,0144*1)</t>
  </si>
  <si>
    <t>"P8" (1,2+1,2)*(0,0144*1)</t>
  </si>
  <si>
    <t>"P10" 10,5*(0,043*1)</t>
  </si>
  <si>
    <t>"P11" 1,9*(0,043*1)</t>
  </si>
  <si>
    <t>27</t>
  </si>
  <si>
    <t>317998113</t>
  </si>
  <si>
    <t>Izolace tepelná mezi překlady z pěnového polystyrenu výšky 24 cm, tloušťky 80 mm</t>
  </si>
  <si>
    <t>1217691489</t>
  </si>
  <si>
    <t>https://podminky.urs.cz/item/CS_URS_2022_02/317998113</t>
  </si>
  <si>
    <t>1,25*6</t>
  </si>
  <si>
    <t>28</t>
  </si>
  <si>
    <t>339921132</t>
  </si>
  <si>
    <t>Osazování palisád betonových v řadě se zabetonováním výšky palisády přes 500 do 1000 mm</t>
  </si>
  <si>
    <t>-1580067754</t>
  </si>
  <si>
    <t>https://podminky.urs.cz/item/CS_URS_2022_02/339921132</t>
  </si>
  <si>
    <t>"kolem tělocvičny, řez B-B" 2*(32,6+1,0+1,0+6,5)</t>
  </si>
  <si>
    <t>29</t>
  </si>
  <si>
    <t>59228401.R</t>
  </si>
  <si>
    <t>palisáda betonová tyčová prohnutá 120x165x800 mm</t>
  </si>
  <si>
    <t>244983893</t>
  </si>
  <si>
    <t>"kolem tělocvičny, řez B-B" (palisády/2)*6+0,4</t>
  </si>
  <si>
    <t>247*1,03 'Přepočtené koeficientem množství</t>
  </si>
  <si>
    <t>30</t>
  </si>
  <si>
    <t>59228402.R</t>
  </si>
  <si>
    <t>palisáda betonová tyčová prohnutá 120x165x600 mm</t>
  </si>
  <si>
    <t>184447146</t>
  </si>
  <si>
    <t>31</t>
  </si>
  <si>
    <t>342151112.R</t>
  </si>
  <si>
    <t>Montáž opláštění stěn ocelové konstrukce ze sendvičových panelů šroubovaných, výšky budovy přes 6 do 12 m</t>
  </si>
  <si>
    <t>783555826</t>
  </si>
  <si>
    <t>Poznámka k položce:_x000d_
jednotková cena vč. uložení panelů na pryžové pásy</t>
  </si>
  <si>
    <t>32</t>
  </si>
  <si>
    <t>55324760.R</t>
  </si>
  <si>
    <t>panel sendvičový stěnový vnější, izolace minerální vlna, skryté kotvení, U 0,21W/m2K, tl 200mm dle S8 vč. příslušenství (lemování, ukončovací, rohové, koutové a těsnící profily) - barevné provedení</t>
  </si>
  <si>
    <t>599323802</t>
  </si>
  <si>
    <t>"JZ" 150-(4,15*3,35*5)</t>
  </si>
  <si>
    <t>"SZ" 69+4,1*(1,0+1,0)</t>
  </si>
  <si>
    <t>"JV" 79</t>
  </si>
  <si>
    <t>"SV" 228-(4,15*3,35*5)</t>
  </si>
  <si>
    <t>33</t>
  </si>
  <si>
    <t>342000R01</t>
  </si>
  <si>
    <t xml:space="preserve">Doplňková ocelová konstrukce z tenkostěnných profilů; dle. TP výrobce; D+M </t>
  </si>
  <si>
    <t>2052528107</t>
  </si>
  <si>
    <t>Poznámka k položce:_x000d_
(viz. skladba S8)</t>
  </si>
  <si>
    <t>34</t>
  </si>
  <si>
    <t>342244111</t>
  </si>
  <si>
    <t>Příčky jednoduché z cihel děrovaných klasických spojených na pero a drážku na maltu M5, pevnost cihel do P15, tl. příčky 115 mm</t>
  </si>
  <si>
    <t>-1840464314</t>
  </si>
  <si>
    <t>https://podminky.urs.cz/item/CS_URS_2022_02/342244111</t>
  </si>
  <si>
    <t>(3,495*3,44)-(0,62*0,55)</t>
  </si>
  <si>
    <t>(2,9*3,4)-(1*2,29)</t>
  </si>
  <si>
    <t>(6,145*3,4)-(0,45*0,19)-(0,8*2,15)</t>
  </si>
  <si>
    <t>(1,91*3,4)</t>
  </si>
  <si>
    <t>(4,26*3,4)-(0,8*2,15*3)</t>
  </si>
  <si>
    <t>(1,91*3,4)-(0,8*2,15)</t>
  </si>
  <si>
    <t>(1,76*3,4)</t>
  </si>
  <si>
    <t>(2*3,4)</t>
  </si>
  <si>
    <t>(2*3,4)-(0,8*2,15)</t>
  </si>
  <si>
    <t>(4,12*3,4)-(0,8*2,15)</t>
  </si>
  <si>
    <t>(2,15*3,4)-(1*2,15)</t>
  </si>
  <si>
    <t>(2,15*3,4)</t>
  </si>
  <si>
    <t>(1,69*3,4)-(0,8*2,15)</t>
  </si>
  <si>
    <t>(2,15*3,4)-(0,8*2,15)</t>
  </si>
  <si>
    <t>(6,15*3,4)</t>
  </si>
  <si>
    <t>(7,68*3,4)-(1*2,15)-(0,365*0,25)</t>
  </si>
  <si>
    <t>(2,5*3,4)-(0,8*2,15)</t>
  </si>
  <si>
    <t>"nově vyzděná příčka v původní stavbě" 2,875*3,27</t>
  </si>
  <si>
    <t>35</t>
  </si>
  <si>
    <t>346244381</t>
  </si>
  <si>
    <t>Plentování ocelových válcovaných nosníků jednostranné cihlami na maltu, výška stojiny do 200 mm</t>
  </si>
  <si>
    <t>722721469</t>
  </si>
  <si>
    <t>https://podminky.urs.cz/item/CS_URS_2022_02/346244381</t>
  </si>
  <si>
    <t>"P4" 6,15*(0,2*2+0,3)</t>
  </si>
  <si>
    <t>"P5" 1,4*(0,2*2+0,3)</t>
  </si>
  <si>
    <t>"P7" (1,2+2,2+1,2)*(0,2*2+0,2)</t>
  </si>
  <si>
    <t>"P8" (1,2+1,2)*(0,2*2+0,2)</t>
  </si>
  <si>
    <t>"P10" 10,5*(0,2*2+0,2)</t>
  </si>
  <si>
    <t>"P11" 1,9*(0,2*2+0,2)</t>
  </si>
  <si>
    <t>36</t>
  </si>
  <si>
    <t>346272256</t>
  </si>
  <si>
    <t>Přizdívky z pórobetonových tvárnic objemová hmotnost do 500 kg/m3, na tenké maltové lože, tloušťka přizdívky 150 mm</t>
  </si>
  <si>
    <t>729715590</t>
  </si>
  <si>
    <t>https://podminky.urs.cz/item/CS_URS_2022_02/346272256</t>
  </si>
  <si>
    <t>(0,9*3,4)-(3,14*0,125*0,125)</t>
  </si>
  <si>
    <t>(0,9*3,4)-(3,14*0,05*0,05)</t>
  </si>
  <si>
    <t>(0,9*3,4)</t>
  </si>
  <si>
    <t>(0,9*3,4)-(3,14*0,0875*0,0875)</t>
  </si>
  <si>
    <t>37</t>
  </si>
  <si>
    <t>349231821</t>
  </si>
  <si>
    <t>Přizdívka z cihel ostění s ozubem ve vybouraných otvorech, s vysekáním kapes pro zavázaní přes 150 do 300 mm</t>
  </si>
  <si>
    <t>-1249921325</t>
  </si>
  <si>
    <t>https://podminky.urs.cz/item/CS_URS_2022_02/349231821</t>
  </si>
  <si>
    <t>"spojovací dveře chodba-družina" 2*(2,15+1,0+2,15)*0,3</t>
  </si>
  <si>
    <t>"chodba" 1*(2,15+2,0+2,15)</t>
  </si>
  <si>
    <t>Vodorovné konstrukce</t>
  </si>
  <si>
    <t>38</t>
  </si>
  <si>
    <t>413232211</t>
  </si>
  <si>
    <t>Zazdívka zhlaví stropních trámů nebo válcovaných nosníků pálenými cihlami válcovaných nosníků, výšky do 150 mm</t>
  </si>
  <si>
    <t>1265879790</t>
  </si>
  <si>
    <t>https://podminky.urs.cz/item/CS_URS_2022_02/413232211</t>
  </si>
  <si>
    <t>"P4" 4*2</t>
  </si>
  <si>
    <t>"P5" 4*2</t>
  </si>
  <si>
    <t>"P7" 4</t>
  </si>
  <si>
    <t>"P8" 2</t>
  </si>
  <si>
    <t>39</t>
  </si>
  <si>
    <t>413232221</t>
  </si>
  <si>
    <t>Zazdívka zhlaví stropních trámů nebo válcovaných nosníků pálenými cihlami válcovaných nosníků, výšky přes 150 do 300 mm</t>
  </si>
  <si>
    <t>-673736152</t>
  </si>
  <si>
    <t>https://podminky.urs.cz/item/CS_URS_2022_02/413232221</t>
  </si>
  <si>
    <t>"P10" 2</t>
  </si>
  <si>
    <t>"P11" 2</t>
  </si>
  <si>
    <t>40</t>
  </si>
  <si>
    <t>444151112</t>
  </si>
  <si>
    <t>Montáž krytiny střech ocelových konstrukcí ze sendvičových panelů šroubovaných, výšky budovy přes 6 do 12 m</t>
  </si>
  <si>
    <t>579217296</t>
  </si>
  <si>
    <t>https://podminky.urs.cz/item/CS_URS_2022_02/444151112</t>
  </si>
  <si>
    <t>41</t>
  </si>
  <si>
    <t>55324734.R</t>
  </si>
  <si>
    <t>panel sendvičový střešní, izolace PIR, viditelné kotvení, U 0,18W/m2K, tl. 150 dle S11 vč. příslušenství (lemování, ukončovací, rohové, koutové a těsnící profily)</t>
  </si>
  <si>
    <t>611475702</t>
  </si>
  <si>
    <t>Komunikace pozemní</t>
  </si>
  <si>
    <t>42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</si>
  <si>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</si>
  <si>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</si>
  <si>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311409401</t>
  </si>
  <si>
    <t>https://podminky.urs.cz/item/CS_URS_2022_02/596211120</t>
  </si>
  <si>
    <t>43</t>
  </si>
  <si>
    <t>59245012.R</t>
  </si>
  <si>
    <t>dlažba zámková venkovní, v. 80 mm</t>
  </si>
  <si>
    <t>828479361</t>
  </si>
  <si>
    <t>11,3*1,1 'Přepočtené koeficientem množství</t>
  </si>
  <si>
    <t>Úpravy povrchů, podlahy a osazování výplní</t>
  </si>
  <si>
    <t>44</t>
  </si>
  <si>
    <t>611131301</t>
  </si>
  <si>
    <t>Podkladní a spojovací vrstva vnitřních omítaných ploch cementový postřik nanášený strojně celoplošně stropů</t>
  </si>
  <si>
    <t>479557934</t>
  </si>
  <si>
    <t>https://podminky.urs.cz/item/CS_URS_2022_02/611131301</t>
  </si>
  <si>
    <t>45</t>
  </si>
  <si>
    <t>611322341</t>
  </si>
  <si>
    <t>Omítka vápenocementová lehčená vnitřních ploch nanášená strojně dvouvrstvá, tloušťky jádrové omítky do 10 mm a tloušťky štuku do 3 mm štuková vodorovných konstrukcí stropů rovných</t>
  </si>
  <si>
    <t>-275264125</t>
  </si>
  <si>
    <t>https://podminky.urs.cz/item/CS_URS_2022_02/611322341</t>
  </si>
  <si>
    <t>46</t>
  </si>
  <si>
    <t>611325223</t>
  </si>
  <si>
    <t>Vápenocementová omítka jednotlivých malých ploch štuková na stropech, plochy jednotlivě přes 0,25 do 1 m2</t>
  </si>
  <si>
    <t>1100295841</t>
  </si>
  <si>
    <t>https://podminky.urs.cz/item/CS_URS_2022_02/611325223</t>
  </si>
  <si>
    <t>"kolem světlíků, prostup, drobnosti" 10</t>
  </si>
  <si>
    <t>47</t>
  </si>
  <si>
    <t>611325225</t>
  </si>
  <si>
    <t>Vápenocementová omítka jednotlivých malých ploch štuková na stropech, plochy jednotlivě přes 1,0 do 4 m2</t>
  </si>
  <si>
    <t>-1364928501</t>
  </si>
  <si>
    <t>https://podminky.urs.cz/item/CS_URS_2022_02/611325225</t>
  </si>
  <si>
    <t>"družina" 1</t>
  </si>
  <si>
    <t>48</t>
  </si>
  <si>
    <t>612131301</t>
  </si>
  <si>
    <t>Podkladní a spojovací vrstva vnitřních omítaných ploch cementový postřik nanášený strojně celoplošně stěn</t>
  </si>
  <si>
    <t>2071383589</t>
  </si>
  <si>
    <t>https://podminky.urs.cz/item/CS_URS_2022_02/612131301</t>
  </si>
  <si>
    <t>49</t>
  </si>
  <si>
    <t>612142001</t>
  </si>
  <si>
    <t>Potažení vnitřních ploch pletivem v ploše nebo pruzích, na plném podkladu sklovláknitým vtlačením do tmelu stěn</t>
  </si>
  <si>
    <t>246926860</t>
  </si>
  <si>
    <t>https://podminky.urs.cz/item/CS_URS_2022_02/612142001</t>
  </si>
  <si>
    <t>"chodba" 5*4</t>
  </si>
  <si>
    <t>"družina" 3,0*8</t>
  </si>
  <si>
    <t>50</t>
  </si>
  <si>
    <t>612321321</t>
  </si>
  <si>
    <t>Omítka vápenocementová vnitřních ploch nanášená strojně jednovrstvá, tloušťky do 10 mm hladká svislých konstrukcí stěn</t>
  </si>
  <si>
    <t>-784596978</t>
  </si>
  <si>
    <t>https://podminky.urs.cz/item/CS_URS_2022_02/612321321</t>
  </si>
  <si>
    <t>51</t>
  </si>
  <si>
    <t>612321341</t>
  </si>
  <si>
    <t>Omítka vápenocementová vnitřních ploch nanášená strojně dvouvrstvá, tloušťky jádrové omítky do 10 mm a tloušťky štuku do 3 mm štuková svislých konstrukcí stěn</t>
  </si>
  <si>
    <t>-1521770329</t>
  </si>
  <si>
    <t>https://podminky.urs.cz/item/CS_URS_2022_02/612321341</t>
  </si>
  <si>
    <t>OMst-KO</t>
  </si>
  <si>
    <t>52</t>
  </si>
  <si>
    <t>612321391</t>
  </si>
  <si>
    <t>Omítka vápenocementová vnitřních ploch nanášená strojně Příplatek k cenám za každých dalších i započatých 5 mm tloušťky omítky přes 10 mm stěn</t>
  </si>
  <si>
    <t>1673481433</t>
  </si>
  <si>
    <t>https://podminky.urs.cz/item/CS_URS_2022_02/612321391</t>
  </si>
  <si>
    <t>53</t>
  </si>
  <si>
    <t>612325223</t>
  </si>
  <si>
    <t>Vápenocementová omítka jednotlivých malých ploch štuková na stěnách, plochy jednotlivě přes 0,25 do 1 m2</t>
  </si>
  <si>
    <t>1593010938</t>
  </si>
  <si>
    <t>https://podminky.urs.cz/item/CS_URS_2022_02/612325223</t>
  </si>
  <si>
    <t>"družina" 10</t>
  </si>
  <si>
    <t>54</t>
  </si>
  <si>
    <t>612325225</t>
  </si>
  <si>
    <t>Vápenocementová omítka jednotlivých malých ploch štuková na stěnách, plochy jednotlivě přes 1,0 do 4 m2</t>
  </si>
  <si>
    <t>-773930700</t>
  </si>
  <si>
    <t>https://podminky.urs.cz/item/CS_URS_2022_02/612325225</t>
  </si>
  <si>
    <t>"chodba" 5+2</t>
  </si>
  <si>
    <t>"družina" 8+2+4</t>
  </si>
  <si>
    <t>55</t>
  </si>
  <si>
    <t>612325302</t>
  </si>
  <si>
    <t>Vápenocementová omítka ostění nebo nadpraží štuková</t>
  </si>
  <si>
    <t>-1326820007</t>
  </si>
  <si>
    <t>https://podminky.urs.cz/item/CS_URS_2022_02/612325302</t>
  </si>
  <si>
    <t>"chodba" 2*(2,15+1,0+2,15)*1,0+1*(2,15+2,0+2,15)*1,2</t>
  </si>
  <si>
    <t>"družina" (2,15+1,0+2,15)*0,75+(2,76*2+1,2*2)*0,73+(1,86*2+1,2*2)*0,73</t>
  </si>
  <si>
    <t>"límce světlíků" 7*(0,9*4)*0,5</t>
  </si>
  <si>
    <t>56</t>
  </si>
  <si>
    <t>621221041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</si>
  <si>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160 do 200 mm</t>
  </si>
  <si>
    <t>-896552291</t>
  </si>
  <si>
    <t>https://podminky.urs.cz/item/CS_URS_2022_02/621221041</t>
  </si>
  <si>
    <t>57</t>
  </si>
  <si>
    <t>63151540</t>
  </si>
  <si>
    <t>deska tepelně izolační minerální kontaktních fasád podélné vlákno λ=0,036 tl 200mm</t>
  </si>
  <si>
    <t>209541530</t>
  </si>
  <si>
    <t>140,31*1,04 'Přepočtené koeficientem množství</t>
  </si>
  <si>
    <t>58</t>
  </si>
  <si>
    <t>622151011</t>
  </si>
  <si>
    <t>Penetrační nátěr vnějších pastovitých tenkovrstvých omítek silikátový paropropustný stěn</t>
  </si>
  <si>
    <t>-47501340</t>
  </si>
  <si>
    <t>https://podminky.urs.cz/item/CS_URS_2022_02/622151011</t>
  </si>
  <si>
    <t>59</t>
  </si>
  <si>
    <t>622151021</t>
  </si>
  <si>
    <t>Penetrační nátěr vnějších pastovitých tenkovrstvých omítek mozaikových akrylátový stěn</t>
  </si>
  <si>
    <t>2038782666</t>
  </si>
  <si>
    <t>https://podminky.urs.cz/item/CS_URS_2022_02/622151021</t>
  </si>
  <si>
    <t>60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</si>
  <si>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</si>
  <si>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</si>
  <si>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-784181123</t>
  </si>
  <si>
    <t>https://podminky.urs.cz/item/CS_URS_2022_02/622211031</t>
  </si>
  <si>
    <t>61</t>
  </si>
  <si>
    <t>28376446</t>
  </si>
  <si>
    <t>deska XPS hrana rovná a strukturovaný povrch 300kPa tl 150mm</t>
  </si>
  <si>
    <t>-1546060623</t>
  </si>
  <si>
    <t>18,32*1,05 'Přepočtené koeficientem množství</t>
  </si>
  <si>
    <t>62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</si>
  <si>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</si>
  <si>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</si>
  <si>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547526364</t>
  </si>
  <si>
    <t>https://podminky.urs.cz/item/CS_URS_2022_02/622251101</t>
  </si>
  <si>
    <t>63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</si>
  <si>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</si>
  <si>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</si>
  <si>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542393058</t>
  </si>
  <si>
    <t>https://podminky.urs.cz/item/CS_URS_2022_02/622251105</t>
  </si>
  <si>
    <t>64</t>
  </si>
  <si>
    <t>622252001</t>
  </si>
  <si>
    <t>Montáž profilů kontaktního zateplení zakládacích soklových připevněných hmoždinkami</t>
  </si>
  <si>
    <t>25317305</t>
  </si>
  <si>
    <t>https://podminky.urs.cz/item/CS_URS_2022_02/622252001</t>
  </si>
  <si>
    <t>59051657</t>
  </si>
  <si>
    <t>profil zakládací Al tl 0,7mm pro izolant tl 200mm</t>
  </si>
  <si>
    <t>-310748014</t>
  </si>
  <si>
    <t>4,1+8+16,1</t>
  </si>
  <si>
    <t>28,2*1,1 'Přepočtené koeficientem množství</t>
  </si>
  <si>
    <t>66</t>
  </si>
  <si>
    <t>622252002</t>
  </si>
  <si>
    <t>Montáž profilů kontaktního zateplení ostatních stěnových, dilatačních apod. lepených do tmelu</t>
  </si>
  <si>
    <t>205048317</t>
  </si>
  <si>
    <t>https://podminky.urs.cz/item/CS_URS_2022_02/622252002</t>
  </si>
  <si>
    <t>67</t>
  </si>
  <si>
    <t>59051486</t>
  </si>
  <si>
    <t>profil rohový PVC 15x15mm s výztužnou tkaninou š 100mm</t>
  </si>
  <si>
    <t>-1202696810</t>
  </si>
  <si>
    <t>"O.01" (1,0+2,15*2)*1</t>
  </si>
  <si>
    <t>"O.02" (4,0+3,35*2)*10</t>
  </si>
  <si>
    <t>"O.03" (1,5+2,0*2)*1</t>
  </si>
  <si>
    <t>"O.04" (1,5+2,0*2)*1</t>
  </si>
  <si>
    <t>"D3" (0,9+2,1*2)*1</t>
  </si>
  <si>
    <t>"D8" (1,2+2,7*2)*1</t>
  </si>
  <si>
    <t>"D11" (2,0+2,1*2)*1</t>
  </si>
  <si>
    <t>"D12" (0,9+2,85*2)*1</t>
  </si>
  <si>
    <t>"D13" (1,0+2,85*2)*1</t>
  </si>
  <si>
    <t>4,8*2+4,5*2+1,2*2</t>
  </si>
  <si>
    <t>175,5*1,1 'Přepočtené koeficientem množství</t>
  </si>
  <si>
    <t>68</t>
  </si>
  <si>
    <t>59051502</t>
  </si>
  <si>
    <t>profil dilatační rohový PVC s výztužnou tkaninou</t>
  </si>
  <si>
    <t>1073017544</t>
  </si>
  <si>
    <t>4,0+2,8+3,5</t>
  </si>
  <si>
    <t>10,3*1,1 'Přepočtené koeficientem množství</t>
  </si>
  <si>
    <t>69</t>
  </si>
  <si>
    <t>59051476</t>
  </si>
  <si>
    <t>profil začišťovací PVC 9mm s výztužnou tkaninou pro ostění</t>
  </si>
  <si>
    <t>672727736</t>
  </si>
  <si>
    <t>"O.05" (3,22+3,0*2)*2</t>
  </si>
  <si>
    <t>"O.06" (3,16+3,0)*1</t>
  </si>
  <si>
    <t>179,1*1,15 'Přepočtené koeficientem množství</t>
  </si>
  <si>
    <t>70</t>
  </si>
  <si>
    <t>28342205</t>
  </si>
  <si>
    <t>profil začišťovací PVC 6mm s výztužnou tkaninou pro ostění</t>
  </si>
  <si>
    <t>1929037528</t>
  </si>
  <si>
    <t>154,5*1,15 'Přepočtené koeficientem množství</t>
  </si>
  <si>
    <t>71</t>
  </si>
  <si>
    <t>622321141</t>
  </si>
  <si>
    <t>Omítka vápenocementová vnějších ploch nanášená ručně dvouvrstvá, tloušťky jádrové omítky do 15 mm a tloušťky štuku do 3 mm štuková stěn</t>
  </si>
  <si>
    <t>-809202756</t>
  </si>
  <si>
    <t>https://podminky.urs.cz/item/CS_URS_2022_02/622321141</t>
  </si>
  <si>
    <t>"átrium" 4</t>
  </si>
  <si>
    <t>72</t>
  </si>
  <si>
    <t>622321191</t>
  </si>
  <si>
    <t>Omítka vápenocementová vnějších ploch nanášená ručně Příplatek k cenám za každých dalších i započatých 5 mm tloušťky omítky přes 15 mm stěn</t>
  </si>
  <si>
    <t>773775741</t>
  </si>
  <si>
    <t>https://podminky.urs.cz/item/CS_URS_2022_02/622321191</t>
  </si>
  <si>
    <t>73</t>
  </si>
  <si>
    <t>622511112</t>
  </si>
  <si>
    <t>Omítka tenkovrstvá akrylátová vnějších ploch probarvená bez penetrace mozaiková střednězrnná stěn</t>
  </si>
  <si>
    <t>-169554952</t>
  </si>
  <si>
    <t>https://podminky.urs.cz/item/CS_URS_2022_02/622511112</t>
  </si>
  <si>
    <t>74</t>
  </si>
  <si>
    <t>622521012</t>
  </si>
  <si>
    <t>Omítka tenkovrstvá silikátová vnějších ploch probarvená bez penetrace zatíraná (škrábaná ), zrnitost 1,5 mm stěn</t>
  </si>
  <si>
    <t>-646290798</t>
  </si>
  <si>
    <t>https://podminky.urs.cz/item/CS_URS_2022_02/622521012</t>
  </si>
  <si>
    <t>75</t>
  </si>
  <si>
    <t>623321121</t>
  </si>
  <si>
    <t>Omítka vápenocementová vnějších ploch nanášená ručně jednovrstvá, tloušťky do 15 mm hladká pilířů nebo sloupů</t>
  </si>
  <si>
    <t>953541550</t>
  </si>
  <si>
    <t>https://podminky.urs.cz/item/CS_URS_2022_02/623321121</t>
  </si>
  <si>
    <t>"družina, ostění a nadpraží nových fasádních otvorů" (2,76+1,2+2,76)*0,3+(1,86*2+1,2*2)*0,3*3</t>
  </si>
  <si>
    <t>76</t>
  </si>
  <si>
    <t>629991012</t>
  </si>
  <si>
    <t>Zakrytí vnějších ploch před znečištěním včetně pozdějšího odkrytí výplní otvorů a svislých ploch fólií přilepenou na začišťovací lištu</t>
  </si>
  <si>
    <t>942565397</t>
  </si>
  <si>
    <t>https://podminky.urs.cz/item/CS_URS_2022_02/629991012</t>
  </si>
  <si>
    <t>"O.01" (1,0*2,15)*1</t>
  </si>
  <si>
    <t>"O.02" (4,0*3,35)*10</t>
  </si>
  <si>
    <t>"O.03" (1,5*2,0)*1</t>
  </si>
  <si>
    <t>"O.04" (1,5*2,0)*1</t>
  </si>
  <si>
    <t>"D3" (0,9*2,1)*1</t>
  </si>
  <si>
    <t>"D8" (1,2*2,7)*1</t>
  </si>
  <si>
    <t>"D11" (2,0*2,1)*1</t>
  </si>
  <si>
    <t>"D12" (0,9*2,85)*1</t>
  </si>
  <si>
    <t>"D13" (1,0*2,85)*1</t>
  </si>
  <si>
    <t>77</t>
  </si>
  <si>
    <t>629999012.R</t>
  </si>
  <si>
    <t>Příplatek k úpravám povrchů za provádění tmavého odstínu fasádní omítky</t>
  </si>
  <si>
    <t>-1869012174</t>
  </si>
  <si>
    <t>78</t>
  </si>
  <si>
    <t>631311115</t>
  </si>
  <si>
    <t>Mazanina z betonu prostého bez zvýšených nároků na prostředí tl. přes 50 do 80 mm tř. C 20/25</t>
  </si>
  <si>
    <t>-2019430450</t>
  </si>
  <si>
    <t>https://podminky.urs.cz/item/CS_URS_2022_02/631311115</t>
  </si>
  <si>
    <t>S2*0,06</t>
  </si>
  <si>
    <t>S3*0,05</t>
  </si>
  <si>
    <t>S4*0,06</t>
  </si>
  <si>
    <t>S6*0,07</t>
  </si>
  <si>
    <t>S7*0,08</t>
  </si>
  <si>
    <t>79</t>
  </si>
  <si>
    <t>631311121</t>
  </si>
  <si>
    <t>Doplnění dosavadních mazanin prostým betonem s dodáním hmot, bez potěru, plochy jednotlivě do 1 m2 a tl. do 80 mm</t>
  </si>
  <si>
    <t>-2042998798</t>
  </si>
  <si>
    <t>https://podminky.urs.cz/item/CS_URS_2022_02/631311121</t>
  </si>
  <si>
    <t>"otvor v podlaze, RŠ" 1,5*0,3*0,08</t>
  </si>
  <si>
    <t>80</t>
  </si>
  <si>
    <t>631311131</t>
  </si>
  <si>
    <t>Doplnění dosavadních mazanin prostým betonem s dodáním hmot, bez potěru, plochy jednotlivě do 1 m2 a tl. přes 80 mm</t>
  </si>
  <si>
    <t>1430281287</t>
  </si>
  <si>
    <t>https://podminky.urs.cz/item/CS_URS_2022_02/631311131</t>
  </si>
  <si>
    <t>"pod dveřmi D2" 1,0*0,75</t>
  </si>
  <si>
    <t>"pod dveřmi D1" 1,0*1,0*2</t>
  </si>
  <si>
    <t>"otvor v podlaze, RŠ" 1,5*0,3*0,1</t>
  </si>
  <si>
    <t>81</t>
  </si>
  <si>
    <t>631319011</t>
  </si>
  <si>
    <t>Příplatek k cenám mazanin za úpravu povrchu mazaniny přehlazením, mazanina tl. přes 50 do 80 mm</t>
  </si>
  <si>
    <t>762709988</t>
  </si>
  <si>
    <t>https://podminky.urs.cz/item/CS_URS_2022_02/631319011</t>
  </si>
  <si>
    <t>82</t>
  </si>
  <si>
    <t>631319171</t>
  </si>
  <si>
    <t>Příplatek k cenám mazanin za stržení povrchu spodní vrstvy mazaniny latí před vložením výztuže nebo pletiva pro tl. obou vrstev mazaniny přes 50 do 80 mm</t>
  </si>
  <si>
    <t>-1373052594</t>
  </si>
  <si>
    <t>https://podminky.urs.cz/item/CS_URS_2022_02/631319171</t>
  </si>
  <si>
    <t>83</t>
  </si>
  <si>
    <t>631319195</t>
  </si>
  <si>
    <t>Příplatek k cenám mazanin za malou plochu do 5 m2 jednotlivě mazanina tl. přes 50 do 80 mm</t>
  </si>
  <si>
    <t>-1616662022</t>
  </si>
  <si>
    <t>https://podminky.urs.cz/item/CS_URS_2022_02/631319195</t>
  </si>
  <si>
    <t>"1.02, Chodba" 2*0,05</t>
  </si>
  <si>
    <t>"1.03, Úklidová místnost" 1,9*0,05</t>
  </si>
  <si>
    <t>"1.04, WC zaměstnanci " 3,8*0,05</t>
  </si>
  <si>
    <t>"1.05, WC dívky " 4,9*0,05</t>
  </si>
  <si>
    <t>"1.07, WC bezbariérový " 4,8*0,05</t>
  </si>
  <si>
    <t>84</t>
  </si>
  <si>
    <t>631362021</t>
  </si>
  <si>
    <t>Výztuž mazanin ze svařovaných sítí z drátů typu KARI</t>
  </si>
  <si>
    <t>1281883677</t>
  </si>
  <si>
    <t>https://podminky.urs.cz/item/CS_URS_2022_02/631362021</t>
  </si>
  <si>
    <t>S2/(2*3)*1,35*0,012</t>
  </si>
  <si>
    <t>S3/(2*3)*1,35*0,012</t>
  </si>
  <si>
    <t>S4/(2*3)*1,35*0,012</t>
  </si>
  <si>
    <t>S6/(2*3)*1,35*0,012</t>
  </si>
  <si>
    <t>S7/(2*3)*1,35*0,012</t>
  </si>
  <si>
    <t>85</t>
  </si>
  <si>
    <t>632441225</t>
  </si>
  <si>
    <t>Potěr anhydritový samonivelační litý tř. C 30, tl. přes 45 do 50 mm</t>
  </si>
  <si>
    <t>1082871636</t>
  </si>
  <si>
    <t>https://podminky.urs.cz/item/CS_URS_2022_02/632441225</t>
  </si>
  <si>
    <t>86</t>
  </si>
  <si>
    <t>632441293</t>
  </si>
  <si>
    <t>Potěr anhydritový samonivelační litý Příplatek k cenám za každých dalších i započatých 5 mm tloušťky přes 50 mm tř. C 30</t>
  </si>
  <si>
    <t>-1356991051</t>
  </si>
  <si>
    <t>https://podminky.urs.cz/item/CS_URS_2022_02/632441293</t>
  </si>
  <si>
    <t>4*S1</t>
  </si>
  <si>
    <t>87</t>
  </si>
  <si>
    <t>634112126</t>
  </si>
  <si>
    <t>Obvodová dilatace mezi stěnou a mazaninou nebo potěrem podlahovým páskem z pěnového PE s fólií tl. do 10 mm, výšky 100 mm</t>
  </si>
  <si>
    <t>-1629395366</t>
  </si>
  <si>
    <t>https://podminky.urs.cz/item/CS_URS_2022_02/634112126</t>
  </si>
  <si>
    <t>S1o+S2o+S3o+S4o+S6o+S7o</t>
  </si>
  <si>
    <t>Ostatní konstrukce a práce, bourání</t>
  </si>
  <si>
    <t>88</t>
  </si>
  <si>
    <t>941211111</t>
  </si>
  <si>
    <t>Montáž lešení řadového rámového lehkého pracovního s podlahami s provozním zatížením tř. 3 do 200 kg/m2 šířky tř. SW06 od 0,6 do 0,9 m, výšky do 10 m</t>
  </si>
  <si>
    <t>1987382727</t>
  </si>
  <si>
    <t>https://podminky.urs.cz/item/CS_URS_2022_02/941211111</t>
  </si>
  <si>
    <t>"JV" 170</t>
  </si>
  <si>
    <t>"SZ" 100</t>
  </si>
  <si>
    <t>"JZ" 155</t>
  </si>
  <si>
    <t>"SV" 275</t>
  </si>
  <si>
    <t>89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</si>
  <si>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</si>
  <si>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</si>
  <si>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-553168350</t>
  </si>
  <si>
    <t>https://podminky.urs.cz/item/CS_URS_2022_02/941211211</t>
  </si>
  <si>
    <t>700*61 'Přepočtené koeficientem množství</t>
  </si>
  <si>
    <t>90</t>
  </si>
  <si>
    <t>941211811</t>
  </si>
  <si>
    <t>Demontáž lešení řadového rámového lehkého pracovního s provozním zatížením tř. 3 do 200 kg/m2 šířky tř. SW06 od 0,6 do 0,9 m, výšky do 10 m</t>
  </si>
  <si>
    <t>-1548987339</t>
  </si>
  <si>
    <t>https://podminky.urs.cz/item/CS_URS_2022_02/941211811</t>
  </si>
  <si>
    <t>91</t>
  </si>
  <si>
    <t>944511111</t>
  </si>
  <si>
    <t>Montáž ochranné sítě zavěšené na konstrukci lešení z textilie z umělých vláken</t>
  </si>
  <si>
    <t>-329207406</t>
  </si>
  <si>
    <t>https://podminky.urs.cz/item/CS_URS_2022_02/944511111</t>
  </si>
  <si>
    <t>92</t>
  </si>
  <si>
    <t>944511211</t>
  </si>
  <si>
    <t>Montáž ochranné sítě Příplatek za první a každý další den použití sítě k ceně -1111</t>
  </si>
  <si>
    <t>-82072937</t>
  </si>
  <si>
    <t>https://podminky.urs.cz/item/CS_URS_2022_02/944511211</t>
  </si>
  <si>
    <t>93</t>
  </si>
  <si>
    <t>944511811</t>
  </si>
  <si>
    <t>Demontáž ochranné sítě zavěšené na konstrukci lešení z textilie z umělých vláken</t>
  </si>
  <si>
    <t>438475082</t>
  </si>
  <si>
    <t>https://podminky.urs.cz/item/CS_URS_2022_02/944511811</t>
  </si>
  <si>
    <t>94</t>
  </si>
  <si>
    <t>945412111</t>
  </si>
  <si>
    <t>Teleskopická hydraulická montážní plošina na samohybném podvozku, s otočným košem výšky zdvihu do 8 m</t>
  </si>
  <si>
    <t>den</t>
  </si>
  <si>
    <t>-592943058</t>
  </si>
  <si>
    <t>https://podminky.urs.cz/item/CS_URS_2022_02/945412111</t>
  </si>
  <si>
    <t>95</t>
  </si>
  <si>
    <t>945421110</t>
  </si>
  <si>
    <t>Hydraulická zvedací plošina včetně obsluhy instalovaná na automobilovém podvozku, výšky zdvihu do 18 m</t>
  </si>
  <si>
    <t>hod</t>
  </si>
  <si>
    <t>572029834</t>
  </si>
  <si>
    <t>https://podminky.urs.cz/item/CS_URS_2022_02/945421110</t>
  </si>
  <si>
    <t>96</t>
  </si>
  <si>
    <t>946111110.R</t>
  </si>
  <si>
    <t>Montáž, pronájem a demontáž pojízdných věží trubkových nebo dílcových s maximálním zatížením podlahy do 200 kg/m2 šířky od 0,6 do 0,9 m, délky do 3,2 m, výšky přes 6,6 m do 7,6 m - po celou dobu výstavby</t>
  </si>
  <si>
    <t>-1974235220</t>
  </si>
  <si>
    <t>97</t>
  </si>
  <si>
    <t>949101111</t>
  </si>
  <si>
    <t>Lešení pomocné pracovní pro objekty pozemních staveb pro zatížení do 150 kg/m2, o výšce lešeňové podlahy do 1,9 m</t>
  </si>
  <si>
    <t>-183451872</t>
  </si>
  <si>
    <t>https://podminky.urs.cz/item/CS_URS_2022_02/949101111</t>
  </si>
  <si>
    <t>"podlahová plocha" 560-344</t>
  </si>
  <si>
    <t>98</t>
  </si>
  <si>
    <t>949101112</t>
  </si>
  <si>
    <t>Lešení pomocné pracovní pro objekty pozemních staveb pro zatížení do 150 kg/m2, o výšce lešeňové podlahy přes 1,9 do 3,5 m</t>
  </si>
  <si>
    <t>-1288295554</t>
  </si>
  <si>
    <t>https://podminky.urs.cz/item/CS_URS_2022_02/949101112</t>
  </si>
  <si>
    <t>"podlahová plocha" 344</t>
  </si>
  <si>
    <t>99</t>
  </si>
  <si>
    <t>952901114</t>
  </si>
  <si>
    <t>Vyčištění budov nebo objektů před předáním do užívání budov bytové nebo občanské výstavby, světlé výšky podlaží přes 4 m</t>
  </si>
  <si>
    <t>1457753195</t>
  </si>
  <si>
    <t>https://podminky.urs.cz/item/CS_URS_2022_02/952901114</t>
  </si>
  <si>
    <t>"podlahová plocha" 560</t>
  </si>
  <si>
    <t>"střechy" 530</t>
  </si>
  <si>
    <t>100</t>
  </si>
  <si>
    <t>953943211</t>
  </si>
  <si>
    <t>Osazování drobných kovových předmětů kotvených do stěny hasicího přístroje</t>
  </si>
  <si>
    <t>-531533401</t>
  </si>
  <si>
    <t>https://podminky.urs.cz/item/CS_URS_2022_02/953943211</t>
  </si>
  <si>
    <t>101</t>
  </si>
  <si>
    <t>44932114</t>
  </si>
  <si>
    <t>přístroj hasicí ruční práškový PG 6 LE</t>
  </si>
  <si>
    <t>-1413768555</t>
  </si>
  <si>
    <t>102</t>
  </si>
  <si>
    <t>44932211</t>
  </si>
  <si>
    <t>přístroj hasicí ruční sněhový 89B</t>
  </si>
  <si>
    <t>-536747596</t>
  </si>
  <si>
    <t>103</t>
  </si>
  <si>
    <t>953993R01</t>
  </si>
  <si>
    <t>D+M protipožárních ucpávek vč. revize a knihy ucpávek dle PBŘ - komplet provedení všechny profese</t>
  </si>
  <si>
    <t>kpl</t>
  </si>
  <si>
    <t>1082591560</t>
  </si>
  <si>
    <t>104</t>
  </si>
  <si>
    <t>953993R02</t>
  </si>
  <si>
    <t>D+M bezpečnostního, orientačního a informačního značení</t>
  </si>
  <si>
    <t>1741952268</t>
  </si>
  <si>
    <t>105</t>
  </si>
  <si>
    <t>962031132</t>
  </si>
  <si>
    <t>Bourání příček z cihel, tvárnic nebo příčkovek z cihel pálených, plných nebo dutých na maltu vápennou nebo vápenocementovou, tl. do 100 mm</t>
  </si>
  <si>
    <t>18750612</t>
  </si>
  <si>
    <t>https://podminky.urs.cz/item/CS_URS_2022_02/962031132</t>
  </si>
  <si>
    <t>"družina" 6,3*3,0</t>
  </si>
  <si>
    <t>106</t>
  </si>
  <si>
    <t>962032240</t>
  </si>
  <si>
    <t>Bourání zdiva nadzákladového z cihel nebo tvárnic z cihel pálených nebo vápenopískových, na maltu cementovou, objemu do 1 m3</t>
  </si>
  <si>
    <t>-91495596</t>
  </si>
  <si>
    <t>https://podminky.urs.cz/item/CS_URS_2022_02/962032240</t>
  </si>
  <si>
    <t>"parapetní zdivo chodba" 1,0*0,8*0,38*2</t>
  </si>
  <si>
    <t>"do stáv. družiny" 1,0*2,15*0,73</t>
  </si>
  <si>
    <t>"družina" (1,2*2,8+1,2*1,9*3)*0,73</t>
  </si>
  <si>
    <t>962081131</t>
  </si>
  <si>
    <t>Bourání zdiva příček nebo vybourání otvorů ze skleněných tvárnic, tl. do 100 mm</t>
  </si>
  <si>
    <t>-1047009991</t>
  </si>
  <si>
    <t>https://podminky.urs.cz/item/CS_URS_2022_02/962081131</t>
  </si>
  <si>
    <t>(3,2*1,4)*4</t>
  </si>
  <si>
    <t>(2,0*1,4)*1</t>
  </si>
  <si>
    <t>108</t>
  </si>
  <si>
    <t>963013530</t>
  </si>
  <si>
    <t>Bourání stropů s keramickou výplní jakékoliv tloušťky</t>
  </si>
  <si>
    <t>34000237</t>
  </si>
  <si>
    <t>https://podminky.urs.cz/item/CS_URS_2022_02/963013530</t>
  </si>
  <si>
    <t>"vyřezání otvorů stáv. stropem pro světlíku" (0,9*0,9*0,45)*7</t>
  </si>
  <si>
    <t>109</t>
  </si>
  <si>
    <t>965043331</t>
  </si>
  <si>
    <t>Bourání mazanin betonových s potěrem nebo teracem tl. do 100 mm, plochy do 4 m2</t>
  </si>
  <si>
    <t>-161058398</t>
  </si>
  <si>
    <t>https://podminky.urs.cz/item/CS_URS_2022_02/965043331</t>
  </si>
  <si>
    <t>"otvor v podlaze, RŠ" 1,5*1,5*0,1</t>
  </si>
  <si>
    <t>110</t>
  </si>
  <si>
    <t>965049111</t>
  </si>
  <si>
    <t>Bourání mazanin Příplatek k cenám za bourání mazanin betonových se svařovanou sítí, tl. do 100 mm</t>
  </si>
  <si>
    <t>-1013978788</t>
  </si>
  <si>
    <t>https://podminky.urs.cz/item/CS_URS_2022_02/965049111</t>
  </si>
  <si>
    <t>111</t>
  </si>
  <si>
    <t>966072810.R</t>
  </si>
  <si>
    <t>Demontáž stáv. z pletivové výplně v rámech, resp. síťové výplně vč. sloupků a základových konstrukcí, naložení, dovozu a likvidace</t>
  </si>
  <si>
    <t>-601112402</t>
  </si>
  <si>
    <t>"výkres C.3 - koordinační situační výkres - původní oplocení"</t>
  </si>
  <si>
    <t>12,220</t>
  </si>
  <si>
    <t>37,620</t>
  </si>
  <si>
    <t>13,270</t>
  </si>
  <si>
    <t>22,340</t>
  </si>
  <si>
    <t>13,330</t>
  </si>
  <si>
    <t>112</t>
  </si>
  <si>
    <t>953Ost.01</t>
  </si>
  <si>
    <t>D+M otočného basketbalového koše, sklopný na stěnu ozn. Ost.01 dle tabulky ostatních výrobků vč. kotvení, kotevního mat., pomocné ocelové konstrukce s PÚ a příslušenství</t>
  </si>
  <si>
    <t>ks</t>
  </si>
  <si>
    <t>1982977618</t>
  </si>
  <si>
    <t>113</t>
  </si>
  <si>
    <t>953Ost.02</t>
  </si>
  <si>
    <t>D+M otočného basketbalového koše, sklopný na stěnu ozn. Ost.02 dle tabulky ostatních výrobků vč. kotvení, kotevního mat. a příslušenství</t>
  </si>
  <si>
    <t>59161723</t>
  </si>
  <si>
    <t>114</t>
  </si>
  <si>
    <t>953Ost.03</t>
  </si>
  <si>
    <t>D+M žebřin 3000x1000x100 mm vč. kotvení a kotevního mat. ozn. Ost.03 dle tabulky ostatních výrobků</t>
  </si>
  <si>
    <t>120538778</t>
  </si>
  <si>
    <t>115</t>
  </si>
  <si>
    <t>953Ost.04</t>
  </si>
  <si>
    <t>D+M gymnastických kruhů vč. kotvení a kotevního mat. ozn. Ost.04 dle tabulky ostatních výrobků</t>
  </si>
  <si>
    <t>-1031300167</t>
  </si>
  <si>
    <t>116</t>
  </si>
  <si>
    <t>953Ost.05</t>
  </si>
  <si>
    <t>D+M šplhová konstrukce pro lana a tyče (4 šplhací prvky), 3200/1200 mm vč. kotvení a kotevního mat. ozn. Ost.05 dle tabulky ostatních výrobků</t>
  </si>
  <si>
    <t>-1712807705</t>
  </si>
  <si>
    <t>117</t>
  </si>
  <si>
    <t>953Ost.06</t>
  </si>
  <si>
    <t>D+M žaluzie Z90 vč. vodících lišt, zateplených skrytých katlíků, kotvení el. pohonu a ovládání - komplet provedení ozn. Ost.06 dle tabulky ostatních výrobků</t>
  </si>
  <si>
    <t>-1161508717</t>
  </si>
  <si>
    <t>118</t>
  </si>
  <si>
    <t>953Ost.07</t>
  </si>
  <si>
    <t>D+M univerzální výsledkové světelné tabule, vel. cca 1500x900 mm vč. napájení, kotvení, ovládání a příslušenství (upřesněno dle pokynů investora) ozn. Ost.06 dle tabulky ostatních výrobků</t>
  </si>
  <si>
    <t>1013199277</t>
  </si>
  <si>
    <t>119</t>
  </si>
  <si>
    <t>968072455</t>
  </si>
  <si>
    <t>Vybourání kovových rámů oken s křídly, dveřních zárubní, vrat, stěn, ostění nebo obkladů dveřních zárubní, plochy do 2 m2</t>
  </si>
  <si>
    <t>-1351843262</t>
  </si>
  <si>
    <t>https://podminky.urs.cz/item/CS_URS_2022_02/968072455</t>
  </si>
  <si>
    <t>120</t>
  </si>
  <si>
    <t>968072456</t>
  </si>
  <si>
    <t>Vybourání kovových rámů oken s křídly, dveřních zárubní, vrat, stěn, ostění nebo obkladů dveřních zárubní, plochy přes 2 m2</t>
  </si>
  <si>
    <t>-1836560924</t>
  </si>
  <si>
    <t>https://podminky.urs.cz/item/CS_URS_2022_02/968072456</t>
  </si>
  <si>
    <t>"chodba" 2*2,1</t>
  </si>
  <si>
    <t>121</t>
  </si>
  <si>
    <t>968082017</t>
  </si>
  <si>
    <t>Vybourání plastových rámů oken s křídly, dveřních zárubní, vrat rámu oken s křídly, plochy přes 2 do 4 m2</t>
  </si>
  <si>
    <t>-588527952</t>
  </si>
  <si>
    <t>https://podminky.urs.cz/item/CS_URS_2022_02/968082017</t>
  </si>
  <si>
    <t>"družina" 1,2*1,9*8</t>
  </si>
  <si>
    <t>122</t>
  </si>
  <si>
    <t>971033621</t>
  </si>
  <si>
    <t>Vybourání otvorů ve zdivu základovém nebo nadzákladovém z cihel, tvárnic, příčkovek z cihel pálených na maltu vápennou nebo vápenocementovou plochy do 4 m2, tl. do 100 mm</t>
  </si>
  <si>
    <t>1086365081</t>
  </si>
  <si>
    <t>https://podminky.urs.cz/item/CS_URS_2022_02/971033621</t>
  </si>
  <si>
    <t>"pro dveře D6" 0,9*2,1</t>
  </si>
  <si>
    <t>123</t>
  </si>
  <si>
    <t>974031167.R</t>
  </si>
  <si>
    <t>Vysekání rýh ve zdivu cihelném na maltu vápennou nebo vápenocementovou do hl. 350 mm a šířky do 200 mm</t>
  </si>
  <si>
    <t>1429013657</t>
  </si>
  <si>
    <t>"P5" 1,5*2</t>
  </si>
  <si>
    <t>"P4" 6,2*2</t>
  </si>
  <si>
    <t>124</t>
  </si>
  <si>
    <t>974031287</t>
  </si>
  <si>
    <t>Vysekání rýh ve zdivu cihelném na maltu vápennou nebo vápenocementovou v prostoru přilehlém ke stropní konstrukci do hl. 300 mm a šířky do 300 mm</t>
  </si>
  <si>
    <t>-1654208700</t>
  </si>
  <si>
    <t>https://podminky.urs.cz/item/CS_URS_2022_02/974031287</t>
  </si>
  <si>
    <t>"P1" 1,4*2*2</t>
  </si>
  <si>
    <t>125</t>
  </si>
  <si>
    <t>974032154</t>
  </si>
  <si>
    <t>Vysekání rýh ve stěnách nebo příčkách z dutých cihel, tvárnic, desek z dutých cihel nebo tvárnic do hl. 100 mm a šířky do 150 mm</t>
  </si>
  <si>
    <t>1816408377</t>
  </si>
  <si>
    <t>https://podminky.urs.cz/item/CS_URS_2022_02/974032154</t>
  </si>
  <si>
    <t>"pro překlad P9" 1,4</t>
  </si>
  <si>
    <t>126</t>
  </si>
  <si>
    <t>977151123</t>
  </si>
  <si>
    <t>Jádrové vrty diamantovými korunkami do stavebních materiálů (železobetonu, betonu, cihel, obkladů, dlažeb, kamene) průměru přes 130 do 150 mm</t>
  </si>
  <si>
    <t>-1144595354</t>
  </si>
  <si>
    <t>https://podminky.urs.cz/item/CS_URS_2022_02/977151123</t>
  </si>
  <si>
    <t>"prostup VZT, družina" 0,45</t>
  </si>
  <si>
    <t>127</t>
  </si>
  <si>
    <t>977211113</t>
  </si>
  <si>
    <t>Řezání konstrukcí stěnovou pilou betonových nebo železobetonových průměru řezané výztuže do 16 mm hloubka řezu přes 350 do 420 mm</t>
  </si>
  <si>
    <t>-347609032</t>
  </si>
  <si>
    <t>https://podminky.urs.cz/item/CS_URS_2022_02/977211113</t>
  </si>
  <si>
    <t>"vyřezání otvorů stáv. stropem pro světlíku" (1,0*4)*7</t>
  </si>
  <si>
    <t>128</t>
  </si>
  <si>
    <t>977312112</t>
  </si>
  <si>
    <t>Řezání stávajících betonových mazanin s vyztužením hloubky přes 50 do 100 mm</t>
  </si>
  <si>
    <t>259492088</t>
  </si>
  <si>
    <t>https://podminky.urs.cz/item/CS_URS_2022_02/977312112</t>
  </si>
  <si>
    <t>"otvor v podlaze, RŠ" 1,5*4</t>
  </si>
  <si>
    <t>997</t>
  </si>
  <si>
    <t>Přesun sutě</t>
  </si>
  <si>
    <t>129</t>
  </si>
  <si>
    <t>997013151</t>
  </si>
  <si>
    <t>Vnitrostaveništní doprava suti a vybouraných hmot vodorovně do 50 m svisle s omezením mechanizace pro budovy a haly výšky do 6 m</t>
  </si>
  <si>
    <t>1955784835</t>
  </si>
  <si>
    <t>https://podminky.urs.cz/item/CS_URS_2022_02/997013151</t>
  </si>
  <si>
    <t>130</t>
  </si>
  <si>
    <t>997013501</t>
  </si>
  <si>
    <t>Odvoz suti a vybouraných hmot na skládku nebo meziskládku se složením, na vzdálenost do 1 km</t>
  </si>
  <si>
    <t>2105047729</t>
  </si>
  <si>
    <t>https://podminky.urs.cz/item/CS_URS_2022_02/997013501</t>
  </si>
  <si>
    <t>131</t>
  </si>
  <si>
    <t>997013509</t>
  </si>
  <si>
    <t>Odvoz suti a vybouraných hmot na skládku nebo meziskládku se složením, na vzdálenost Příplatek k ceně za každý další i započatý 1 km přes 1 km</t>
  </si>
  <si>
    <t>-978731310</t>
  </si>
  <si>
    <t>https://podminky.urs.cz/item/CS_URS_2022_02/997013509</t>
  </si>
  <si>
    <t>50,264*24 'Přepočtené koeficientem množství</t>
  </si>
  <si>
    <t>132</t>
  </si>
  <si>
    <t>997013631</t>
  </si>
  <si>
    <t>Poplatek za uložení stavebního odpadu na skládce (skládkovné) směsného stavebního a demoličního zatříděného do Katalogu odpadů pod kódem 17 09 04</t>
  </si>
  <si>
    <t>983805028</t>
  </si>
  <si>
    <t>https://podminky.urs.cz/item/CS_URS_2022_02/997013631</t>
  </si>
  <si>
    <t>998</t>
  </si>
  <si>
    <t>Přesun hmot</t>
  </si>
  <si>
    <t>133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</si>
  <si>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</si>
  <si>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</si>
  <si>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567763958</t>
  </si>
  <si>
    <t>https://podminky.urs.cz/item/CS_URS_2022_02/998011002</t>
  </si>
  <si>
    <t>PSV</t>
  </si>
  <si>
    <t>Práce a dodávky PSV</t>
  </si>
  <si>
    <t>711</t>
  </si>
  <si>
    <t>Izolace proti vodě, vlhkosti a plynům</t>
  </si>
  <si>
    <t>134</t>
  </si>
  <si>
    <t>711111001</t>
  </si>
  <si>
    <t>Provedení izolace proti zemní vlhkosti natěradly a tmely za studena na ploše vodorovné V nátěrem penetračním</t>
  </si>
  <si>
    <t>-1975808838</t>
  </si>
  <si>
    <t>https://podminky.urs.cz/item/CS_URS_2022_02/711111001</t>
  </si>
  <si>
    <t>135</t>
  </si>
  <si>
    <t>711112001</t>
  </si>
  <si>
    <t>Provedení izolace proti zemní vlhkosti natěradly a tmely za studena na ploše svislé S nátěrem penetračním</t>
  </si>
  <si>
    <t>336643956</t>
  </si>
  <si>
    <t>https://podminky.urs.cz/item/CS_URS_2022_02/711112001</t>
  </si>
  <si>
    <t>136</t>
  </si>
  <si>
    <t>11163150</t>
  </si>
  <si>
    <t>lak penetrační asfaltový</t>
  </si>
  <si>
    <t>-1248886707</t>
  </si>
  <si>
    <t>HIs+HIv</t>
  </si>
  <si>
    <t>615,63*0,00033 'Přepočtené koeficientem množství</t>
  </si>
  <si>
    <t>137</t>
  </si>
  <si>
    <t>711111002</t>
  </si>
  <si>
    <t>Provedení izolace proti zemní vlhkosti natěradly a tmely za studena na ploše vodorovné V nátěrem lakem asfaltovým</t>
  </si>
  <si>
    <t>-1390185808</t>
  </si>
  <si>
    <t>https://podminky.urs.cz/item/CS_URS_2022_02/711111002</t>
  </si>
  <si>
    <t>138</t>
  </si>
  <si>
    <t>11163152</t>
  </si>
  <si>
    <t>lak hydroizolační asfaltový</t>
  </si>
  <si>
    <t>-608636247</t>
  </si>
  <si>
    <t>369,11*0,00039 'Přepočtené koeficientem množství</t>
  </si>
  <si>
    <t>139</t>
  </si>
  <si>
    <t>711131811</t>
  </si>
  <si>
    <t>Odstranění izolace proti zemní vlhkosti na ploše vodorovné V</t>
  </si>
  <si>
    <t>-818298080</t>
  </si>
  <si>
    <t>https://podminky.urs.cz/item/CS_URS_2022_02/711131811</t>
  </si>
  <si>
    <t>"otvor v podlaze, RŠ" 1,5*1,5</t>
  </si>
  <si>
    <t>140</t>
  </si>
  <si>
    <t>711141559</t>
  </si>
  <si>
    <t>Provedení izolace proti zemní vlhkosti pásy přitavením NAIP na ploše vodorovné V</t>
  </si>
  <si>
    <t>-1156778838</t>
  </si>
  <si>
    <t>https://podminky.urs.cz/item/CS_URS_2022_02/711141559</t>
  </si>
  <si>
    <t>"D01" 377,5</t>
  </si>
  <si>
    <t>"D02" 19,5</t>
  </si>
  <si>
    <t>"D03" 141,5</t>
  </si>
  <si>
    <t>"zaizolování kolem nové šachty" 3,5</t>
  </si>
  <si>
    <t>141</t>
  </si>
  <si>
    <t>711142559</t>
  </si>
  <si>
    <t>Provedení izolace proti zemní vlhkosti pásy přitavením NAIP na ploše svislé S</t>
  </si>
  <si>
    <t>299702949</t>
  </si>
  <si>
    <t>https://podminky.urs.cz/item/CS_URS_2022_02/711142559</t>
  </si>
  <si>
    <t>"D01" 91*0,2</t>
  </si>
  <si>
    <t>3,5*0,6</t>
  </si>
  <si>
    <t>(3,8+7,8)*1,3</t>
  </si>
  <si>
    <t>(25,5)*1,5</t>
  </si>
  <si>
    <t>142</t>
  </si>
  <si>
    <t>62853004</t>
  </si>
  <si>
    <t>pás asfaltový natavitelný modifikovaný SBS tl 4,0mm s vložkou ze skleněné tkaniny a spalitelnou PE fólií nebo jemnozrnným minerálním posypem na horním povrchu</t>
  </si>
  <si>
    <t>-1816715030</t>
  </si>
  <si>
    <t>HIs*1,2+(HIv-S1)*1,15</t>
  </si>
  <si>
    <t>287,18*1,1655 'Přepočtené koeficientem množství</t>
  </si>
  <si>
    <t>143</t>
  </si>
  <si>
    <t>62832001</t>
  </si>
  <si>
    <t>pás asfaltový natavitelný oxidovaný tl 3,5mm typu V60 S35 s vložkou ze skleněné rohože, s jemnozrnným minerálním posypem</t>
  </si>
  <si>
    <t>-1025294389</t>
  </si>
  <si>
    <t>S1*1,15</t>
  </si>
  <si>
    <t>144</t>
  </si>
  <si>
    <t>711161221</t>
  </si>
  <si>
    <t>Izolace proti zemní vlhkosti a beztlakové vodě nopovými fóliemi na ploše svislé S vrstva ochranná, odvětrávací a drenážní s nakašírovanou filtrační textilií výška nopku 4,0 mm, tl. fólie do 0,6 mm</t>
  </si>
  <si>
    <t>-362519230</t>
  </si>
  <si>
    <t>https://podminky.urs.cz/item/CS_URS_2022_02/711161221</t>
  </si>
  <si>
    <t>145</t>
  </si>
  <si>
    <t>711161383</t>
  </si>
  <si>
    <t>Izolace proti zemní vlhkosti a beztlakové vodě nopovými fóliemi ostatní ukončení izolace lištou</t>
  </si>
  <si>
    <t>853989202</t>
  </si>
  <si>
    <t>https://podminky.urs.cz/item/CS_URS_2022_02/711161383</t>
  </si>
  <si>
    <t>(3,8+7,8)</t>
  </si>
  <si>
    <t>(25,5)</t>
  </si>
  <si>
    <t>146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</si>
  <si>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</si>
  <si>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</si>
  <si>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</si>
  <si>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996487257</t>
  </si>
  <si>
    <t>https://podminky.urs.cz/item/CS_URS_2022_02/998711202</t>
  </si>
  <si>
    <t>712</t>
  </si>
  <si>
    <t>Povlakové krytiny</t>
  </si>
  <si>
    <t>147</t>
  </si>
  <si>
    <t>712311101</t>
  </si>
  <si>
    <t>Provedení povlakové krytiny střech plochých do 10° natěradly a tmely za studena nátěrem lakem penetračním nebo asfaltovým</t>
  </si>
  <si>
    <t>1285805205</t>
  </si>
  <si>
    <t>https://podminky.urs.cz/item/CS_URS_2022_02/712311101</t>
  </si>
  <si>
    <t>"S9" 34,03*1,1</t>
  </si>
  <si>
    <t>"S10" 154,9*1,1</t>
  </si>
  <si>
    <t>"parozábrana stáv."</t>
  </si>
  <si>
    <t>"pro nové světlíky, družina" 3,0*1,2+5,6*1,2+4,1*1,2</t>
  </si>
  <si>
    <t>"nové spádování střechy, družina" 12*0,1+5,5</t>
  </si>
  <si>
    <t>"vytažení na svislou" 12*0,5</t>
  </si>
  <si>
    <t>"nové spárodání střechy, chodba" (7,7+17,4)*0,1+(29,5+1,9)</t>
  </si>
  <si>
    <t>"vytažení na svislou" 25*0,5</t>
  </si>
  <si>
    <t>148</t>
  </si>
  <si>
    <t>11163153</t>
  </si>
  <si>
    <t>emulze asfaltová penetrační</t>
  </si>
  <si>
    <t>litr</t>
  </si>
  <si>
    <t>-596398550</t>
  </si>
  <si>
    <t>149</t>
  </si>
  <si>
    <t>712331111</t>
  </si>
  <si>
    <t>Provedení povlakové krytiny střech plochých do 10° pásy na sucho podkladní samolepící asfaltový pás</t>
  </si>
  <si>
    <t>-456050899</t>
  </si>
  <si>
    <t>https://podminky.urs.cz/item/CS_URS_2022_02/712331111</t>
  </si>
  <si>
    <t>"S9" 34,1</t>
  </si>
  <si>
    <t>"hydroizolace stáv."</t>
  </si>
  <si>
    <t>"pro nové světlíky, družina" 3,8*2,0+6,4*2,0+4,9*2,0</t>
  </si>
  <si>
    <t>"nové spádování střechy, družina" 12*0,5+5,5</t>
  </si>
  <si>
    <t>"nové spárodání střechy, chodba" (7,7+17,4)*0,5+(29,5+1,9)</t>
  </si>
  <si>
    <t>150</t>
  </si>
  <si>
    <t>62866281</t>
  </si>
  <si>
    <t>pás asfaltový samolepicí modifikovaný SBS tl 3,0mm s vložkou ze skleněné tkaniny se spalitelnou fólií nebo jemnozrnným minerálním posypem nebo textilií na horním povrchu</t>
  </si>
  <si>
    <t>-39446365</t>
  </si>
  <si>
    <t>138,25*1,1655 'Přepočtené koeficientem množství</t>
  </si>
  <si>
    <t>151</t>
  </si>
  <si>
    <t>712340831</t>
  </si>
  <si>
    <t>Odstranění povlakové krytiny střech plochých do 10° z přitavených pásů NAIP v plné ploše jednovrstvé</t>
  </si>
  <si>
    <t>-325328788</t>
  </si>
  <si>
    <t>https://podminky.urs.cz/item/CS_URS_2022_02/712340831</t>
  </si>
  <si>
    <t>152</t>
  </si>
  <si>
    <t>712340832</t>
  </si>
  <si>
    <t>Odstranění povlakové krytiny střech plochých do 10° z přitavených pásů NAIP v plné ploše dvouvrstvé</t>
  </si>
  <si>
    <t>301899164</t>
  </si>
  <si>
    <t>https://podminky.urs.cz/item/CS_URS_2022_02/712340832</t>
  </si>
  <si>
    <t>153</t>
  </si>
  <si>
    <t>712341559</t>
  </si>
  <si>
    <t>Provedení povlakové krytiny střech plochých do 10° pásy přitavením NAIP v plné ploše</t>
  </si>
  <si>
    <t>1940393851</t>
  </si>
  <si>
    <t>https://podminky.urs.cz/item/CS_URS_2022_02/712341559</t>
  </si>
  <si>
    <t>154</t>
  </si>
  <si>
    <t>1384114755</t>
  </si>
  <si>
    <t>Poznámka k položce:_x000d_
jednotková cena vč. tvarovek, prostupů a jejich utěsnění</t>
  </si>
  <si>
    <t>282,173*1,15 'Přepočtené koeficientem množství</t>
  </si>
  <si>
    <t>155</t>
  </si>
  <si>
    <t>-347764707</t>
  </si>
  <si>
    <t>156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</si>
  <si>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</si>
  <si>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</si>
  <si>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1109830986</t>
  </si>
  <si>
    <t>138,25*1,15 'Přepočtené koeficientem množství</t>
  </si>
  <si>
    <t>157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</si>
  <si>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</si>
  <si>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</si>
  <si>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-994997169</t>
  </si>
  <si>
    <t>https://podminky.urs.cz/item/CS_URS_2022_02/712341715</t>
  </si>
  <si>
    <t>"S9" 2</t>
  </si>
  <si>
    <t>158</t>
  </si>
  <si>
    <t>712363600.R</t>
  </si>
  <si>
    <t>D+M fólie z PVC-P tl. 1,5 mm vč. mechanického kotvení a podkladní textilie, opracování prostupů, ukončovacích, lemovacích a napojovacích profilů a příslušenství dle TP výrobce - komplet. provedení</t>
  </si>
  <si>
    <t>1243975255</t>
  </si>
  <si>
    <t>Poznámka k položce:_x000d_
jednotková cena vč. příslušenství (lišt, doplňků, prostupujících tvarovek), kotvení a kotveního materiálu a prořezu</t>
  </si>
  <si>
    <t>"S10" 155</t>
  </si>
  <si>
    <t>159</t>
  </si>
  <si>
    <t>998712202</t>
  </si>
  <si>
    <t>Přesun hmot pro povlakové krytiny stanovený procentní sazbou (%) z ceny vodorovná dopravní vzdálenost do 50 m v objektech výšky přes 6 do 12 m</t>
  </si>
  <si>
    <t>-1144038308</t>
  </si>
  <si>
    <t>https://podminky.urs.cz/item/CS_URS_2022_02/998712202</t>
  </si>
  <si>
    <t>713</t>
  </si>
  <si>
    <t>Izolace tepelné</t>
  </si>
  <si>
    <t>160</t>
  </si>
  <si>
    <t>713121121</t>
  </si>
  <si>
    <t>Montáž tepelné izolace podlah rohožemi, pásy, deskami, dílci, bloky (izolační materiál ve specifikaci) kladenými volně dvouvrstvá</t>
  </si>
  <si>
    <t>-1707508855</t>
  </si>
  <si>
    <t>https://podminky.urs.cz/item/CS_URS_2022_02/713121121</t>
  </si>
  <si>
    <t>161</t>
  </si>
  <si>
    <t>28375910</t>
  </si>
  <si>
    <t>deska EPS 150 pro konstrukce s vysokým zatížením λ=0,035 tl 60mm</t>
  </si>
  <si>
    <t>1930277785</t>
  </si>
  <si>
    <t>2*S1</t>
  </si>
  <si>
    <t>2*S2</t>
  </si>
  <si>
    <t>"pod dveřmi D2" 2*(1,0*0,75)</t>
  </si>
  <si>
    <t>"pod dveřmi D1" 2*(1,0*1,0*2)</t>
  </si>
  <si>
    <t>752,98*1,05 'Přepočtené koeficientem množství</t>
  </si>
  <si>
    <t>162</t>
  </si>
  <si>
    <t>28375911</t>
  </si>
  <si>
    <t>deska EPS 150 pro konstrukce s vysokým zatížením λ=0,035 tl 70mm</t>
  </si>
  <si>
    <t>1463659318</t>
  </si>
  <si>
    <t>2*S3</t>
  </si>
  <si>
    <t>2*S4</t>
  </si>
  <si>
    <t>238,26*1,05 'Přepočtené koeficientem množství</t>
  </si>
  <si>
    <t>163</t>
  </si>
  <si>
    <t>28375912</t>
  </si>
  <si>
    <t>deska EPS 150 pro konstrukce s vysokým zatížením λ=0,035 tl 80mm</t>
  </si>
  <si>
    <t>280012160</t>
  </si>
  <si>
    <t>2*S6</t>
  </si>
  <si>
    <t>2*S7</t>
  </si>
  <si>
    <t>31,4*1,05 'Přepočtené koeficientem množství</t>
  </si>
  <si>
    <t>164</t>
  </si>
  <si>
    <t>713131143</t>
  </si>
  <si>
    <t>Montáž tepelné izolace stěn rohožemi, pásy, deskami, dílci, bloky (izolační materiál ve specifikaci) lepením celoplošně s mechanickým kotvením</t>
  </si>
  <si>
    <t>661024057</t>
  </si>
  <si>
    <t>https://podminky.urs.cz/item/CS_URS_2022_02/713131143</t>
  </si>
  <si>
    <t>KZSxps-sokl</t>
  </si>
  <si>
    <t>165</t>
  </si>
  <si>
    <t>-33731978</t>
  </si>
  <si>
    <t>36,7*1,1 'Přepočtené koeficientem množství</t>
  </si>
  <si>
    <t>166</t>
  </si>
  <si>
    <t>713131145</t>
  </si>
  <si>
    <t>Montáž tepelné izolace stěn rohožemi, pásy, deskami, dílci, bloky (izolační materiál ve specifikaci) lepením bodově</t>
  </si>
  <si>
    <t>1272130920</t>
  </si>
  <si>
    <t>https://podminky.urs.cz/item/CS_URS_2022_02/713131145</t>
  </si>
  <si>
    <t>MW200+MW100</t>
  </si>
  <si>
    <t>167</t>
  </si>
  <si>
    <t>292580453</t>
  </si>
  <si>
    <t>200,398*1,04 'Přepočtené koeficientem množství</t>
  </si>
  <si>
    <t>168</t>
  </si>
  <si>
    <t>63151527</t>
  </si>
  <si>
    <t>deska tepelně izolační minerální kontaktních fasád podélné vlákno λ=0,036 tl 100mm</t>
  </si>
  <si>
    <t>206316701</t>
  </si>
  <si>
    <t>53,76*1,04 'Přepočtené koeficientem množství</t>
  </si>
  <si>
    <t>169</t>
  </si>
  <si>
    <t>713140843</t>
  </si>
  <si>
    <t>Odstranění tepelné izolace střech plochých z rohoží, pásů, dílců, desek, bloků nadstřešních izolací připevněných šrouby z polystyrenu suchého, tloušťka izolace přes 100 mm</t>
  </si>
  <si>
    <t>162064616</t>
  </si>
  <si>
    <t>https://podminky.urs.cz/item/CS_URS_2022_02/713140843</t>
  </si>
  <si>
    <t>"tepelná izolace stáv."</t>
  </si>
  <si>
    <t>"pro nové světlíky, družina" 3,4*1,6+6,0*1,6+4,5*1,6</t>
  </si>
  <si>
    <t>"nové spádování střechy, družina" 12*0,3+5,5</t>
  </si>
  <si>
    <t>"nové spárodání střechy, chodba" (7,7+17,4)*0,3+(29,5+1,9)</t>
  </si>
  <si>
    <t>170</t>
  </si>
  <si>
    <t>713141131</t>
  </si>
  <si>
    <t>Montáž tepelné izolace střech plochých rohožemi, pásy, deskami, dílci, bloky (izolační materiál ve specifikaci) přilepenými za studena zplna, jednovrstvá</t>
  </si>
  <si>
    <t>1185634565</t>
  </si>
  <si>
    <t>https://podminky.urs.cz/item/CS_URS_2022_02/713141131</t>
  </si>
  <si>
    <t>"S10" 118,27</t>
  </si>
  <si>
    <t>171</t>
  </si>
  <si>
    <t>28372204</t>
  </si>
  <si>
    <t>deska EPS 100 kašírovaná asfaltovým pásem V60 S35 tl 100mm</t>
  </si>
  <si>
    <t>-623626384</t>
  </si>
  <si>
    <t>104,37*1,05 'Přepočtené koeficientem množství</t>
  </si>
  <si>
    <t>172</t>
  </si>
  <si>
    <t>28372309</t>
  </si>
  <si>
    <t>deska EPS 100 pro konstrukce s běžným zatížením λ=0,037 tl 100mm</t>
  </si>
  <si>
    <t>2073194343</t>
  </si>
  <si>
    <t>118,27*1,05 'Přepočtené koeficientem množství</t>
  </si>
  <si>
    <t>173</t>
  </si>
  <si>
    <t>713141263</t>
  </si>
  <si>
    <t>Montáž tepelné izolace střech plochých mechanické přikotvení šrouby včetně dodávky šroubů, bez položení tepelné izolace tl. izolace přes 240 mm do betonu</t>
  </si>
  <si>
    <t>-2118633174</t>
  </si>
  <si>
    <t>https://podminky.urs.cz/item/CS_URS_2022_02/713141263</t>
  </si>
  <si>
    <t>174</t>
  </si>
  <si>
    <t>713141331</t>
  </si>
  <si>
    <t>Montáž tepelné izolace střech plochých spádovými klíny v ploše přilepenými za studena zplna</t>
  </si>
  <si>
    <t>711413819</t>
  </si>
  <si>
    <t>https://podminky.urs.cz/item/CS_URS_2022_02/713141331</t>
  </si>
  <si>
    <t>175</t>
  </si>
  <si>
    <t>28376142</t>
  </si>
  <si>
    <t>klín izolační EPS 150 spád do 5%</t>
  </si>
  <si>
    <t>25254873</t>
  </si>
  <si>
    <t>"S9" 34,1*0,25</t>
  </si>
  <si>
    <t>"S10" 118,27*0,26</t>
  </si>
  <si>
    <t>"pro nové světlíky, družina" 0,25*(3,4*1,6+6,0*1,6+4,5*1,6)</t>
  </si>
  <si>
    <t>"nové spádování střechy, družina" 0,25*(12*0,3+5,5)</t>
  </si>
  <si>
    <t>"nové spárodání střechy, chodba" 0,25*((7,7+17,4)*0,3+(29,5+1,9))</t>
  </si>
  <si>
    <t>56,843*1,05 'Přepočtené koeficientem množství</t>
  </si>
  <si>
    <t>176</t>
  </si>
  <si>
    <t>713141351</t>
  </si>
  <si>
    <t>Montáž tepelné izolace střech plochých spádovými klíny na zhlaví atiky šířky do 500 mm přilepenými za studena zplna</t>
  </si>
  <si>
    <t>-354716031</t>
  </si>
  <si>
    <t>https://podminky.urs.cz/item/CS_URS_2022_02/713141351</t>
  </si>
  <si>
    <t>"S9" 6/0,4</t>
  </si>
  <si>
    <t>"S10" 18,3/0,4</t>
  </si>
  <si>
    <t>177</t>
  </si>
  <si>
    <t>28376141</t>
  </si>
  <si>
    <t>klín izolační EPS 100 spád do 5%</t>
  </si>
  <si>
    <t>-2123822581</t>
  </si>
  <si>
    <t>"S9" 6*0,11</t>
  </si>
  <si>
    <t>"S10" 18,3*0,11</t>
  </si>
  <si>
    <t>178</t>
  </si>
  <si>
    <t>713141391</t>
  </si>
  <si>
    <t>Montáž tepelné izolace střech plochých na konstrukce stěn převyšující úroveň střechy např. atiky, prostupy střešní krytinou do výšky 1 000 mm přilepenými za studena zplna</t>
  </si>
  <si>
    <t>-716343003</t>
  </si>
  <si>
    <t>https://podminky.urs.cz/item/CS_URS_2022_02/713141391</t>
  </si>
  <si>
    <t>"S9" 6</t>
  </si>
  <si>
    <t>"S10" 18,3</t>
  </si>
  <si>
    <t>179</t>
  </si>
  <si>
    <t>25617457</t>
  </si>
  <si>
    <t>24,3*1,05 'Přepočtené koeficientem množství</t>
  </si>
  <si>
    <t>180</t>
  </si>
  <si>
    <t>713191133</t>
  </si>
  <si>
    <t>Montáž tepelné izolace stavebních konstrukcí - doplňky a konstrukční součásti podlah, stropů vrchem nebo střech překrytím fólií položenou volně s přelepením spojů</t>
  </si>
  <si>
    <t>-771348974</t>
  </si>
  <si>
    <t>https://podminky.urs.cz/item/CS_URS_2022_02/713191133</t>
  </si>
  <si>
    <t>S1+S2+S3+S4+S6+S7</t>
  </si>
  <si>
    <t>181</t>
  </si>
  <si>
    <t>28323100</t>
  </si>
  <si>
    <t>fólie LDPE (750 kg/m3) proti zemní vlhkosti nad úrovní terénu tl 0,8mm</t>
  </si>
  <si>
    <t>-2128676504</t>
  </si>
  <si>
    <t>511,32*1,1655 'Přepočtené koeficientem množství</t>
  </si>
  <si>
    <t>182</t>
  </si>
  <si>
    <t>998713202</t>
  </si>
  <si>
    <t>Přesun hmot pro izolace tepelné stanovený procentní sazbou (%) z ceny vodorovná dopravní vzdálenost do 50 m v objektech výšky přes 6 do 12 m</t>
  </si>
  <si>
    <t>-205004344</t>
  </si>
  <si>
    <t>https://podminky.urs.cz/item/CS_URS_2022_02/998713202</t>
  </si>
  <si>
    <t>763</t>
  </si>
  <si>
    <t>Konstrukce suché výstavby</t>
  </si>
  <si>
    <t>183</t>
  </si>
  <si>
    <t>76300R001</t>
  </si>
  <si>
    <t>Akustický podhled tělocvičny vč. podkonstrukce, závěsů a kotvení a PÚ - komplet provedení vč. detailů, napojení, ukončení a lemování</t>
  </si>
  <si>
    <t>84868075</t>
  </si>
  <si>
    <t>184</t>
  </si>
  <si>
    <t>763121456</t>
  </si>
  <si>
    <t>Stěna předsazená ze sádrokartonových desek s nosnou konstrukcí z ocelových profilů CW, UW jednoduše opláštěná deskou vysokopevnostní protipožární impregnovanou s vysokou mechanickou odolností DFRIH2 tl. 12,5 mm s izolací, EI 30, Rw do 15 dB, stěna tl. 62,5 mm, profil 50</t>
  </si>
  <si>
    <t>1866678066</t>
  </si>
  <si>
    <t>https://podminky.urs.cz/item/CS_URS_2022_02/763121456</t>
  </si>
  <si>
    <t>"1.15, Sál tělocvičny " 65</t>
  </si>
  <si>
    <t>185</t>
  </si>
  <si>
    <t>763121714</t>
  </si>
  <si>
    <t>Stěna předsazená ze sádrokartonových desek ostatní konstrukce a práce na předsazených stěnách ze sádrokartonových desek základní penetrační nátěr</t>
  </si>
  <si>
    <t>493434389</t>
  </si>
  <si>
    <t>https://podminky.urs.cz/item/CS_URS_2022_02/763121714</t>
  </si>
  <si>
    <t>186</t>
  </si>
  <si>
    <t>763131411</t>
  </si>
  <si>
    <t>Podhled ze sádrokartonových desek dvouvrstvá zavěšená spodní konstrukce z ocelových profilů CD, UD jednoduše opláštěná deskou standardní A, tl. 12,5 mm, bez izolace</t>
  </si>
  <si>
    <t>466340847</t>
  </si>
  <si>
    <t>https://podminky.urs.cz/item/CS_URS_2022_02/763131411</t>
  </si>
  <si>
    <t>"1.00, Zádveří" 4,4</t>
  </si>
  <si>
    <t>"1.01, Chodba" 28,6</t>
  </si>
  <si>
    <t>"1.02, Chodba" 2</t>
  </si>
  <si>
    <t>"1.03, Úklidová místnost" 1,9</t>
  </si>
  <si>
    <t>"1.08, Šatna chlapci " 10,8</t>
  </si>
  <si>
    <t>"1.10, Šatna dívky " 10,8</t>
  </si>
  <si>
    <t>"1.12, Ošetřovna " 6,4</t>
  </si>
  <si>
    <t>"1.13, Kabinet" 5</t>
  </si>
  <si>
    <t>"1.18, Šatna družina " 7,2</t>
  </si>
  <si>
    <t>"D.01, Chodba" 4,1</t>
  </si>
  <si>
    <t>187</t>
  </si>
  <si>
    <t>763131451</t>
  </si>
  <si>
    <t>Podhled ze sádrokartonových desek dvouvrstvá zavěšená spodní konstrukce z ocelových profilů CD, UD jednoduše opláštěná deskou impregnovanou H2, tl. 12,5 mm, bez izolace</t>
  </si>
  <si>
    <t>1601372056</t>
  </si>
  <si>
    <t>https://podminky.urs.cz/item/CS_URS_2022_02/763131451</t>
  </si>
  <si>
    <t>"1.04, WC zaměstnanci " 3,8</t>
  </si>
  <si>
    <t>"1.05, WC dívky " 4,9</t>
  </si>
  <si>
    <t>"1.06, WC chlapci" 5,2</t>
  </si>
  <si>
    <t>"1.07, WC bezbariérový " 4,8</t>
  </si>
  <si>
    <t>"1.09, Umývárna chlapci " 5,2</t>
  </si>
  <si>
    <t>"1.11, Umývárna dívky " 5,2</t>
  </si>
  <si>
    <t>188</t>
  </si>
  <si>
    <t>763131714</t>
  </si>
  <si>
    <t>Podhled ze sádrokartonových desek ostatní práce a konstrukce na podhledech ze sádrokartonových desek základní penetrační nátěr</t>
  </si>
  <si>
    <t>-225490526</t>
  </si>
  <si>
    <t>https://podminky.urs.cz/item/CS_URS_2022_02/763131714</t>
  </si>
  <si>
    <t>189</t>
  </si>
  <si>
    <t>763131765</t>
  </si>
  <si>
    <t>Podhled ze sádrokartonových desek Příplatek k cenám za výšku zavěšení přes 0,5 do 1,0 m</t>
  </si>
  <si>
    <t>-1479235226</t>
  </si>
  <si>
    <t>https://podminky.urs.cz/item/CS_URS_2022_02/763131765</t>
  </si>
  <si>
    <t>190</t>
  </si>
  <si>
    <t>763164739</t>
  </si>
  <si>
    <t>Obklad konstrukcí sádrokartonovými deskami včetně ochranných úhelníků uzavřeného tvaru rozvinuté šíře přes 0,8 do 1,6 m, opláštěný deskou vysokopevnostní protipožární impregnovanou DFRIH2, tl. 12,5 mm</t>
  </si>
  <si>
    <t>-2091523906</t>
  </si>
  <si>
    <t>https://podminky.urs.cz/item/CS_URS_2022_02/763164739</t>
  </si>
  <si>
    <t>"1.15, Sál tělocvičny" 3,0*2</t>
  </si>
  <si>
    <t>191</t>
  </si>
  <si>
    <t>998763201</t>
  </si>
  <si>
    <t>Přesun hmot pro dřevostavby stanovený procentní sazbou (%) z ceny vodorovná dopravní vzdálenost do 50 m v objektech výšky přes 6 do 12 m</t>
  </si>
  <si>
    <t>884396575</t>
  </si>
  <si>
    <t>https://podminky.urs.cz/item/CS_URS_2022_02/998763201</t>
  </si>
  <si>
    <t>764</t>
  </si>
  <si>
    <t>Konstrukce klempířské</t>
  </si>
  <si>
    <t>192</t>
  </si>
  <si>
    <t>764004801</t>
  </si>
  <si>
    <t>Demontáž klempířských konstrukcí žlabu podokapního do suti</t>
  </si>
  <si>
    <t>-1297243267</t>
  </si>
  <si>
    <t>https://podminky.urs.cz/item/CS_URS_2022_02/764004801</t>
  </si>
  <si>
    <t>"družina" 12</t>
  </si>
  <si>
    <t>193</t>
  </si>
  <si>
    <t>764004861</t>
  </si>
  <si>
    <t>Demontáž klempířských konstrukcí svodu do suti</t>
  </si>
  <si>
    <t>455690003</t>
  </si>
  <si>
    <t>https://podminky.urs.cz/item/CS_URS_2022_02/764004861</t>
  </si>
  <si>
    <t>"družina" 4</t>
  </si>
  <si>
    <t>194</t>
  </si>
  <si>
    <t>764521446</t>
  </si>
  <si>
    <t>Žlab podokapní z hliníkového plechu včetně háků a čel kotlík oválný (trychtýřový), rš žlabu/průměr svodu 400/150 mm</t>
  </si>
  <si>
    <t>255725131</t>
  </si>
  <si>
    <t>https://podminky.urs.cz/item/CS_URS_2022_02/764521446</t>
  </si>
  <si>
    <t>195</t>
  </si>
  <si>
    <t>764528424</t>
  </si>
  <si>
    <t>Svod z hliníkového plechu včetně objímek, kolen a odskoků kruhový, průměru 150 mm</t>
  </si>
  <si>
    <t>-2006980910</t>
  </si>
  <si>
    <t>https://podminky.urs.cz/item/CS_URS_2022_02/764528424</t>
  </si>
  <si>
    <t>"družina" 4,5</t>
  </si>
  <si>
    <t>196</t>
  </si>
  <si>
    <t>764R0K.01</t>
  </si>
  <si>
    <t>D+M oplechování parapetů z AL plechu r.š. 315 mm vč. kotvení, spojovacího mat. a utěsnění a napojení TPT, barva RAL 7016 ozn. K.01 dle tabulky klempířských výrobků</t>
  </si>
  <si>
    <t>-689431204</t>
  </si>
  <si>
    <t>197</t>
  </si>
  <si>
    <t>764R0K.02</t>
  </si>
  <si>
    <t>D+M oplechování parapetů r.š. 315 mm (typové řešení dodavatele fasádních panelů) vč. kotvení, spojovacího mat. a utěsnění a napojení TPT, barva RAL 7016 ozn. K.02 dle tabulky klempířských výrobků</t>
  </si>
  <si>
    <t>2085741360</t>
  </si>
  <si>
    <t>198</t>
  </si>
  <si>
    <t>764R0K.03</t>
  </si>
  <si>
    <t>D+M oplechování atiky z AL plechu r.š. 720 mm vč. kotvení, spojovacího mat. a utěsnění a napojení TPT, barva RAL 7016 ozn. K.03 dle tabulky klempířských výrobků</t>
  </si>
  <si>
    <t>201286257</t>
  </si>
  <si>
    <t>199</t>
  </si>
  <si>
    <t>764R0K.04</t>
  </si>
  <si>
    <t>D+M oplechování parapetů (typové řešení dodavatele fasádních panelů) vč. kotvení, spojovacího mat. a utěsnění a napojení TPT, barva RAL 7016 ozn. K.04 dle tabulky klempířských výrobků</t>
  </si>
  <si>
    <t>498512330</t>
  </si>
  <si>
    <t>200</t>
  </si>
  <si>
    <t>764R0K.05</t>
  </si>
  <si>
    <t>D+M oplechování atiky z AL plechu r.š. 870 mm vč. kotvení, spojovacího mat. a utěsnění a napojení TPT, barva RAL 7016 ozn. K.05 dle tabulky klempířských výrobků</t>
  </si>
  <si>
    <t>1914533585</t>
  </si>
  <si>
    <t>201</t>
  </si>
  <si>
    <t>764R0K.06</t>
  </si>
  <si>
    <t>D+M oplechování z AL plechu r.š. 410 mm vč. kotvení, spojovacího mat. a utěsnění a napojení TPT, barva RAL 7016 ozn. K.06 dle tabulky klempířských výrobků</t>
  </si>
  <si>
    <t>391743518</t>
  </si>
  <si>
    <t>202</t>
  </si>
  <si>
    <t>764R0K.07</t>
  </si>
  <si>
    <t>D+M přítlačná lišta z AL plechu r.š. 80 mm vč. kotvení, spojovacího mat. a utěsnění a napojení TPT, barva RAL 7016 ozn. K.07 dle tabulky klempířských výrobků</t>
  </si>
  <si>
    <t>99953990</t>
  </si>
  <si>
    <t>203</t>
  </si>
  <si>
    <t>764R0K.08</t>
  </si>
  <si>
    <t>D+M oplechování z AL plechu r.š. 410 mm vč. kotvení, spojovacího mat. a utěsnění a napojení TPT, barva RAL 7016 ozn. K.08 dle tabulky klempířských výrobků</t>
  </si>
  <si>
    <t>-1260869103</t>
  </si>
  <si>
    <t>204</t>
  </si>
  <si>
    <t>764R0K.09</t>
  </si>
  <si>
    <t>D+M typového řešení střešního zaatikového žlabu vč. plechování, ziolace dle dodavatele střešního pláště vč. kotvení, spojovacího mat. a utěsnění a napojení TPT, barva RAL 7016 ozn. K.09 dle tabulky klempířských výrobků</t>
  </si>
  <si>
    <t>-657829110</t>
  </si>
  <si>
    <t>205</t>
  </si>
  <si>
    <t>998764202</t>
  </si>
  <si>
    <t>Přesun hmot pro konstrukce klempířské stanovený procentní sazbou (%) z ceny vodorovná dopravní vzdálenost do 50 m v objektech výšky přes 6 do 12 m</t>
  </si>
  <si>
    <t>73112639</t>
  </si>
  <si>
    <t>https://podminky.urs.cz/item/CS_URS_2022_02/998764202</t>
  </si>
  <si>
    <t>766</t>
  </si>
  <si>
    <t>Konstrukce truhlářské</t>
  </si>
  <si>
    <t>206</t>
  </si>
  <si>
    <t>76600R001</t>
  </si>
  <si>
    <t>Podkladní desky pro upevnění topení vč. kotvení</t>
  </si>
  <si>
    <t>-1566594433</t>
  </si>
  <si>
    <t>207</t>
  </si>
  <si>
    <t>76600T.01</t>
  </si>
  <si>
    <t>D+M dřevěného obkladu z jasanových hranolů profil 40/60 mm vč. povrchové úpravy, podkladního roštu a kotvení ozn. T01 dle tabulky truhlářských výrobků - komplet provedení vč. detailů, napojení, ukončení a lemování</t>
  </si>
  <si>
    <t>-1481123329</t>
  </si>
  <si>
    <t>208</t>
  </si>
  <si>
    <t>76600T.02a</t>
  </si>
  <si>
    <t>D+M akustického obkladu T02, jádro MDF, PÚ lamino vč. kotvení, lemování a příslušenství dle TP výrobce ozn. T02 dle tabulky truhlářských výrobků - komplet provedení vč. detailů</t>
  </si>
  <si>
    <t>-1420512422</t>
  </si>
  <si>
    <t>209</t>
  </si>
  <si>
    <t>76600T.02b</t>
  </si>
  <si>
    <t>D+M akustického obkladu T02, jádro MDF, PÚ lamino vč. podkonstrukce, kotvení a výplně z min. vaty, lemování a příslušenství dle TP výrobce ozn. T02 dle tabulky truhlářských výrobků - komplet provedení vč. detailů</t>
  </si>
  <si>
    <t>-919549110</t>
  </si>
  <si>
    <t>210</t>
  </si>
  <si>
    <t>76600T.02c</t>
  </si>
  <si>
    <t>D+M akustického obkladu T02, jádro MDF, PÚ lamino vč. podkonstrukce, kotvení, lemování a příslušenství dle TP výrobce ozn. T02 dle tabulky truhlářských výrobků - komplet provedení vč. detailů</t>
  </si>
  <si>
    <t>790366325</t>
  </si>
  <si>
    <t>211</t>
  </si>
  <si>
    <t>766620O.01</t>
  </si>
  <si>
    <t>D+M fixního okna z plast. 6kom profilů s iz. trojsklem, Ug=0,5 W/m2.K, Uf=1,0 W/m2.K, 3 stupňové těsnění, teplý meziskelní rámeček, barva bílá ozn. O.01 dle tabulky oken, vel. cca 1000x2150 mm, vč. kotvení, příslušenství a utěsnění připojovací spáry int./</t>
  </si>
  <si>
    <t>-563202460</t>
  </si>
  <si>
    <t>212</t>
  </si>
  <si>
    <t>766620O.03</t>
  </si>
  <si>
    <t>D+M OV okna + fix z plast. 6kom profilů s iz. trojsklem, Ug=0,5 W/m2.K, Uf=1,0 W/m2.K, 3 stupňové těsnění, teplý meziskelní rámeček, int. bílá/ext. fólie RAL 7016 antracit ozn. O.03 dle tabulky oken, vel. cca 1500x2000 mm, vč. kotvení, příslušenství a utě</t>
  </si>
  <si>
    <t>1287803953</t>
  </si>
  <si>
    <t>213</t>
  </si>
  <si>
    <t>766620O.04</t>
  </si>
  <si>
    <t>D+M OV okna + fix z plast. 6kom profilů s iz. trojsklem, Ug=0,5 W/m2.K, Uf=1,0 W/m2.K, 3 stupňové těsnění, teplý meziskelní rámeček, int. bílá/ext. fólie RAL 7016 antracit ozn. O.04 dle tabulky oken, vel. cca 1500x2000 mm, vč. kotvení, příslušenství a utě</t>
  </si>
  <si>
    <t>-1362056115</t>
  </si>
  <si>
    <t>214</t>
  </si>
  <si>
    <t>766620SV.01</t>
  </si>
  <si>
    <t>D+M střešního neotevíravého světlíku s kopulí a zasklením iz. dvojsklem, U=0,8 W/m2.K, vnitřní laminované sklo, akrylová kopule, propustnost světla 70% ozn. SV.01 dle tabulky světlíků, vel. cca 1000x1000 mm, vč. kotvení, příslušenství, utěsnění a napojova</t>
  </si>
  <si>
    <t>-999764101</t>
  </si>
  <si>
    <t>215</t>
  </si>
  <si>
    <t>766620SV.02</t>
  </si>
  <si>
    <t>D+M střešního neotevíravého světlíku s kopulí a zasklením iz. dvojsklem, U=0,8 W/m2.K, vnitřní laminované sklo, akrylová kopule, propustnost světla 70% ozn. SV.02 dle tabulky světlíků, vel. cca 900x900 mm, vč. kotvení, příslušenství, utěsnění a napojovací</t>
  </si>
  <si>
    <t>-2029961207</t>
  </si>
  <si>
    <t>216</t>
  </si>
  <si>
    <t>766660D1</t>
  </si>
  <si>
    <t>D+M plných, 1k, hladkých dveří PO EW 30DP3 C3 s povrchem CPL (bílá mat.) do oc. zárubně (RAL 7016 antracit), samozavírač ozn. D1 dle tabulky dveří, průchozí otvor 900x2100 mm, kování, zámku, vložky a příslušenství</t>
  </si>
  <si>
    <t>-87642434</t>
  </si>
  <si>
    <t>217</t>
  </si>
  <si>
    <t>766660D10</t>
  </si>
  <si>
    <t>D+M plných, 2k, hladkých dveří s povrchem CPL (bílá mat.+jednostr. nástřik) do oc. zárubně (RAL 7016 antracit) ozn. D10 dle tabulky dveří, průchozí otvor 1800x2100 mm, kování, zámku, vložky a příslušenství</t>
  </si>
  <si>
    <t>974885702</t>
  </si>
  <si>
    <t>218</t>
  </si>
  <si>
    <t>766660D2</t>
  </si>
  <si>
    <t>D+M plných, 1k, hladkých dveří s povrchem CPL (bílá mat.) do oc. zárubně (RAL 7016 antracit) ozn. D2 dle tabulky dveří, průchozí otvor 900x2100 mm, kování, zámku, vložky a příslušenství</t>
  </si>
  <si>
    <t>-1281537798</t>
  </si>
  <si>
    <t>219</t>
  </si>
  <si>
    <t>766660D3</t>
  </si>
  <si>
    <t>D+M prosklených 1k dveří z plast. profilů vč. zárubně, bílá ozn. D3 dle tabulky dveří, průchozí otvor 900x2100 mm, kování, zámku, vložky a příslušenství</t>
  </si>
  <si>
    <t>1625286507</t>
  </si>
  <si>
    <t>220</t>
  </si>
  <si>
    <t>766660D4</t>
  </si>
  <si>
    <t>D+M plných, 1k, hladkých dveří s povrchem CPL (bílá mat.+ jednostr. nástřik) do oc. zárubně (RAL 7016 antracit) ozn. D4 dle tabulky dveří, průchozí otvor 900x2100 mm, kování, zámku, vložky a příslušenství</t>
  </si>
  <si>
    <t>939081125</t>
  </si>
  <si>
    <t>221</t>
  </si>
  <si>
    <t>766660D5</t>
  </si>
  <si>
    <t>D+M plných, 1k, hladkých dveří s povrchem CPL (bílá mat.) do oc. zárubně (RAL 7016 antracit), madlo ozn. D5 dle tabulky dveří, průchozí otvor 900x2100 mm, kování, zámku, vložky a příslušenství</t>
  </si>
  <si>
    <t>-1208629043</t>
  </si>
  <si>
    <t>222</t>
  </si>
  <si>
    <t>766660D6</t>
  </si>
  <si>
    <t>D+M plných, 1k, hladkých dveří s povrchem CPL (bílá mat.) do oc. zárubně (RAL 7016 antracit) ozn. D6 dle tabulky dveří, průchozí otvor 900x2100 mm, kování, zámku, vložky a příslušenství</t>
  </si>
  <si>
    <t>-1638496606</t>
  </si>
  <si>
    <t>223</t>
  </si>
  <si>
    <t>766660D7</t>
  </si>
  <si>
    <t>D+M plných, 1k, hladkých dveří s povrchem CPL (bílá mat.) do oc. zárubně (RAL 7016 antracit) ozn. D7 dle tabulky dveří, průchozí otvor 700x2100 mm, kování, zámku, vložky a příslušenství</t>
  </si>
  <si>
    <t>-1959391323</t>
  </si>
  <si>
    <t>224</t>
  </si>
  <si>
    <t>766660D8</t>
  </si>
  <si>
    <t>D+M prosklených dveří z plast. profilů vč. zárubně, 1k s nadsvětlíkem, bílá ozn. D8 dle tabulky dveří, průchozí otvor 1100x2000 mm, kování, zámku, vložky a příslušenství vč. kotvení a utěsnění připojovací spáry int./ext dle ČSN</t>
  </si>
  <si>
    <t>-1599356026</t>
  </si>
  <si>
    <t>225</t>
  </si>
  <si>
    <t>766660D9</t>
  </si>
  <si>
    <t>D+M plných, 2k, hladkých dveří PO EW30DP3 C3K s povrchem CPL (bílá mat.) do oc. zárubně (RAL 7016 antracit), samozavírač ozn. D9 dle tabulky dveří, průchozí otvor 1800x2100 mm, kování, zámku, vložky a příslušenství</t>
  </si>
  <si>
    <t>-412062631</t>
  </si>
  <si>
    <t>226</t>
  </si>
  <si>
    <t>998766202</t>
  </si>
  <si>
    <t>Přesun hmot pro konstrukce truhlářské stanovený procentní sazbou (%) z ceny vodorovná dopravní vzdálenost do 50 m v objektech výšky přes 6 do 12 m</t>
  </si>
  <si>
    <t>-1799643371</t>
  </si>
  <si>
    <t>https://podminky.urs.cz/item/CS_URS_2022_02/998766202</t>
  </si>
  <si>
    <t>767</t>
  </si>
  <si>
    <t>Konstrukce zámečnické</t>
  </si>
  <si>
    <t>227</t>
  </si>
  <si>
    <t>767832101</t>
  </si>
  <si>
    <t>Montáž venkovních požárních žebříků do zdiva se suchovodem</t>
  </si>
  <si>
    <t>-1612690500</t>
  </si>
  <si>
    <t>https://podminky.urs.cz/item/CS_URS_2022_02/767832101</t>
  </si>
  <si>
    <t>228</t>
  </si>
  <si>
    <t>767832801.R</t>
  </si>
  <si>
    <t>Demontáž venkovních požárních žebříků se ochranným košem (pro zpětné použití)</t>
  </si>
  <si>
    <t>-726581371</t>
  </si>
  <si>
    <t>"chodba" 4,5</t>
  </si>
  <si>
    <t>229</t>
  </si>
  <si>
    <t>767834111</t>
  </si>
  <si>
    <t>Montáž venkovních požárních žebříků Příplatek k cenám za montáž ochranného koše, připevněného šroubováním</t>
  </si>
  <si>
    <t>-984954221</t>
  </si>
  <si>
    <t>https://podminky.urs.cz/item/CS_URS_2022_02/767834111</t>
  </si>
  <si>
    <t>230</t>
  </si>
  <si>
    <t>767R0Z.01a</t>
  </si>
  <si>
    <t>D+M ocelové konstrukce zábradlí s madlem pro ZTP z TR ø50 mm vč. kotvení a povrchové úpravy (žárově zink.) a detailů ozn. Z.01 dle tabulky zámečnických výrobků</t>
  </si>
  <si>
    <t>-661515354</t>
  </si>
  <si>
    <t>231</t>
  </si>
  <si>
    <t>767R0Z.01b</t>
  </si>
  <si>
    <t>D+M ocelové konstrukce zábradlí s madlem pro ZTP z TR ø50 mm a výplní z vodorovných profilů PL 50/6 mm a svislé tyčoviny ø12 mm, soklového plechu vč. kotvení a povrchové úpravy (žárově zink.) a detailů ozn. Z.01 dle tabulky zámečnických výrobků</t>
  </si>
  <si>
    <t>251930561</t>
  </si>
  <si>
    <t>232</t>
  </si>
  <si>
    <t>767R0Z.02</t>
  </si>
  <si>
    <t>D+M ocelové konstrukce schodiště vč. zábradlí a výplně z pororoštu, kotvení a povrchové úpravy (žárově zink.) ozn. Z.02 dle tabulky zámečnických výrobků</t>
  </si>
  <si>
    <t>708013458</t>
  </si>
  <si>
    <t>233</t>
  </si>
  <si>
    <t>767R0Z.03</t>
  </si>
  <si>
    <t>D+M typového požárního žebříku vč. výstupního koše a suchovodu, kotvení a povrchové úpravy(žárově zink.) ozn. Z.03 dle tabulky zámečnických výrobků</t>
  </si>
  <si>
    <t>1012290291</t>
  </si>
  <si>
    <t>234</t>
  </si>
  <si>
    <t>767R0Z.04</t>
  </si>
  <si>
    <t>D+M protidešťové mřížky 400x500 mm vč. rámu, kotvení a povrchové úpravy (RAL 7016) ozn. Z.04 dle tabulky zámečnických výrobků</t>
  </si>
  <si>
    <t>1440512310</t>
  </si>
  <si>
    <t>235</t>
  </si>
  <si>
    <t>767R0Z.05</t>
  </si>
  <si>
    <t>D+M protidešťové mřížky 1000x500 mm vč. rámu, kotvení a povrchové úpravy (RAL 7016) ozn. Z.05 dle tabulky zámečnických výrobků</t>
  </si>
  <si>
    <t>-844565888</t>
  </si>
  <si>
    <t>236</t>
  </si>
  <si>
    <t>767R0Z.06</t>
  </si>
  <si>
    <t>D+M větrací mřížky nad dveřmi dle VZT, 800x75 mm vč. rámu a kotvení ozn. Z.06 dle tabulky zámečnických výrobků</t>
  </si>
  <si>
    <t>371350857</t>
  </si>
  <si>
    <t>237</t>
  </si>
  <si>
    <t>767R0001.1</t>
  </si>
  <si>
    <t>D+M čistící zóny - specifikace dle PD</t>
  </si>
  <si>
    <t>-1158761095</t>
  </si>
  <si>
    <t>238</t>
  </si>
  <si>
    <t>767R00001</t>
  </si>
  <si>
    <t>D+M zámečnické nosné konstrukce dřevěného obkladu T01 vč. dvoukřídlých dveří s kováním, kotvení a povrchové úpravy ozn. dle tabulky zámečnických výrobků</t>
  </si>
  <si>
    <t>kg</t>
  </si>
  <si>
    <t>-102256817</t>
  </si>
  <si>
    <t>"odborný odhad" 1194</t>
  </si>
  <si>
    <t>239</t>
  </si>
  <si>
    <t>767620O.02</t>
  </si>
  <si>
    <t>D+M fixního děleného okna se sklopnými částmi z AL profilů, Uf=0,95 W/m2.K, el. ovládání oken, RAL 7016 antracit ozn. O.02 dle tabulky oken, vel. cca 4000x3350 mm, vč. kotvení, příslušenství a utěsnění připojovací spáry int./ext</t>
  </si>
  <si>
    <t>96204513</t>
  </si>
  <si>
    <t>240</t>
  </si>
  <si>
    <t>767620O.05</t>
  </si>
  <si>
    <t xml:space="preserve">D+M fixního okna z AL profilů, bezp. vrstvené sklo s fólií, RAL 7016 antracit ozn. O.05 dle tabulky oken, vel. cca 3220x3000 mm, vč. kotvení, příslušenství a utěsnění připojovací spáry int./ext </t>
  </si>
  <si>
    <t>-1321442043</t>
  </si>
  <si>
    <t>241</t>
  </si>
  <si>
    <t>767620O.06</t>
  </si>
  <si>
    <t xml:space="preserve">D+M fixního okna z AL profilů, bezp. vrstvené sklo s fólií, RAL 7016 antracit ozn. O.06 dle tabulky oken, vel. cca 3160x3000 mm, vč. kotvení, příslušenství a utěsnění připojovací spáry int./ext </t>
  </si>
  <si>
    <t>932131480</t>
  </si>
  <si>
    <t>242</t>
  </si>
  <si>
    <t>767660D11</t>
  </si>
  <si>
    <t xml:space="preserve">D+M plných 2k dveří z AL profilů vč. zárubně, RAL 7016 antracit ozn. D11 dle tabulky dveří, průchozí otvor 1900x2100 mm, kování, zámku, vložky a příslušenství vč. kotvení a utěsnění připojovací spáry int./ext </t>
  </si>
  <si>
    <t>975469428</t>
  </si>
  <si>
    <t>243</t>
  </si>
  <si>
    <t>767660D12</t>
  </si>
  <si>
    <t xml:space="preserve">D+M prosklených dveří z AL profilů vč. zárubně, 1k s nadsvětlíkem, RAL 7016 antracit ozn. D12 dle tabulky dveří, průchozí otvor 900x2100 mm, kování, zámku, vložky a příslušenství vč. kotvení a utěsnění připojovací spáry int./ext </t>
  </si>
  <si>
    <t>1965150755</t>
  </si>
  <si>
    <t>244</t>
  </si>
  <si>
    <t>767660D13</t>
  </si>
  <si>
    <t xml:space="preserve">D+M prosklených dveří z AL profilů vč. zárubně, 1k s nadsvětlíkem, RAL 7016 antracit ozn. D13 dle tabulky dveří, průchozí otvor 900x2100 mm, kování, zámku, vložky a příslušenství vč. kotvení a utěsnění připojovací spáry int./ext </t>
  </si>
  <si>
    <t>-1033450591</t>
  </si>
  <si>
    <t>245</t>
  </si>
  <si>
    <t>998767202</t>
  </si>
  <si>
    <t>Přesun hmot pro zámečnické konstrukce stanovený procentní sazbou (%) z ceny vodorovná dopravní vzdálenost do 50 m v objektech výšky přes 6 do 12 m</t>
  </si>
  <si>
    <t>829413130</t>
  </si>
  <si>
    <t>https://podminky.urs.cz/item/CS_URS_2022_02/998767202</t>
  </si>
  <si>
    <t>771</t>
  </si>
  <si>
    <t>Podlahy z dlaždic</t>
  </si>
  <si>
    <t>246</t>
  </si>
  <si>
    <t>771111011</t>
  </si>
  <si>
    <t>Příprava podkladu před provedením dlažby vysátí podlah</t>
  </si>
  <si>
    <t>-2137032826</t>
  </si>
  <si>
    <t>https://podminky.urs.cz/item/CS_URS_2022_02/771111011</t>
  </si>
  <si>
    <t>2*S3+2*S3st</t>
  </si>
  <si>
    <t>247</t>
  </si>
  <si>
    <t>771121011</t>
  </si>
  <si>
    <t>Příprava podkladu před provedením dlažby nátěr penetrační na podlahu</t>
  </si>
  <si>
    <t>-777682877</t>
  </si>
  <si>
    <t>https://podminky.urs.cz/item/CS_URS_2022_02/771121011</t>
  </si>
  <si>
    <t>248</t>
  </si>
  <si>
    <t>771151021</t>
  </si>
  <si>
    <t>Příprava podkladu před provedením dlažby samonivelační stěrka min.pevnosti 30 MPa, tloušťky do 3 mm</t>
  </si>
  <si>
    <t>184621211</t>
  </si>
  <si>
    <t>https://podminky.urs.cz/item/CS_URS_2022_02/771151021</t>
  </si>
  <si>
    <t>S3+S3st</t>
  </si>
  <si>
    <t>249</t>
  </si>
  <si>
    <t>771473810</t>
  </si>
  <si>
    <t>Demontáž soklíků z dlaždic keramických lepených rovných</t>
  </si>
  <si>
    <t>1851053302</t>
  </si>
  <si>
    <t>https://podminky.urs.cz/item/CS_URS_2022_02/771473810</t>
  </si>
  <si>
    <t>"stáv. družina"</t>
  </si>
  <si>
    <t>"D.01" 9,5</t>
  </si>
  <si>
    <t>250</t>
  </si>
  <si>
    <t>771474112</t>
  </si>
  <si>
    <t>Montáž soklů z dlaždic keramických lepených flexibilním lepidlem rovných, výšky přes 65 do 90 mm</t>
  </si>
  <si>
    <t>-300754380</t>
  </si>
  <si>
    <t>https://podminky.urs.cz/item/CS_URS_2022_02/771474112</t>
  </si>
  <si>
    <t>251</t>
  </si>
  <si>
    <t>771573810</t>
  </si>
  <si>
    <t>Demontáž podlah z dlaždic keramických lepených</t>
  </si>
  <si>
    <t>1798213579</t>
  </si>
  <si>
    <t>https://podminky.urs.cz/item/CS_URS_2022_02/771573810</t>
  </si>
  <si>
    <t>"D.01" 4,55</t>
  </si>
  <si>
    <t>252</t>
  </si>
  <si>
    <t>771574154</t>
  </si>
  <si>
    <t>Montáž podlah z dlaždic keramických lepených flexibilním lepidlem velkoformátových hladkých přes 4 do 6 ks/m2</t>
  </si>
  <si>
    <t>-1442931969</t>
  </si>
  <si>
    <t>https://podminky.urs.cz/item/CS_URS_2022_02/771574154</t>
  </si>
  <si>
    <t>S3+S3st+S6</t>
  </si>
  <si>
    <t>253</t>
  </si>
  <si>
    <t>59761007</t>
  </si>
  <si>
    <t>dlažba velkoformátová keramická slinutá hladká do interiéru i exteriéru přes 4 do 6ks/m2</t>
  </si>
  <si>
    <t>93715986</t>
  </si>
  <si>
    <t>(S3+S3st+S6)*1,2</t>
  </si>
  <si>
    <t>KDsokl/4</t>
  </si>
  <si>
    <t>104,249*1,15 'Přepočtené koeficientem množství</t>
  </si>
  <si>
    <t>254</t>
  </si>
  <si>
    <t>771591112</t>
  </si>
  <si>
    <t>Izolace podlahy pod dlažbu nátěrem nebo stěrkou ve dvou vrstvách</t>
  </si>
  <si>
    <t>1333236322</t>
  </si>
  <si>
    <t>https://podminky.urs.cz/item/CS_URS_2022_02/771591112</t>
  </si>
  <si>
    <t>"1.04, WC zaměstnanci " 3,8+11,5*0,15</t>
  </si>
  <si>
    <t>"1.05, WC dívky " 4,9+16*0,15</t>
  </si>
  <si>
    <t>"1.06, WC chlapci" 5,2+17*0,15</t>
  </si>
  <si>
    <t>"1.07, WC bezbariérový " 4,8+9*0,15</t>
  </si>
  <si>
    <t>"1.09, Umývárna chlapci " 5,2+9,5*0,15</t>
  </si>
  <si>
    <t>"1.11, Umývárna dívky " 5,2+9,5*0,15</t>
  </si>
  <si>
    <t>255</t>
  </si>
  <si>
    <t>998771202</t>
  </si>
  <si>
    <t>Přesun hmot pro podlahy z dlaždic stanovený procentní sazbou (%) z ceny vodorovná dopravní vzdálenost do 50 m v objektech výšky přes 6 do 12 m</t>
  </si>
  <si>
    <t>-447986994</t>
  </si>
  <si>
    <t>https://podminky.urs.cz/item/CS_URS_2022_02/998771202</t>
  </si>
  <si>
    <t>776</t>
  </si>
  <si>
    <t>Podlahy povlakové</t>
  </si>
  <si>
    <t>256</t>
  </si>
  <si>
    <t>776111117</t>
  </si>
  <si>
    <t>Příprava podkladu broušení podlah stávajícího podkladu pro odstranění nerovností (diamantovým kotoučem)</t>
  </si>
  <si>
    <t>-756767002</t>
  </si>
  <si>
    <t>https://podminky.urs.cz/item/CS_URS_2022_02/776111117</t>
  </si>
  <si>
    <t>"D.02" 57,12</t>
  </si>
  <si>
    <t>"D.03" 13,65</t>
  </si>
  <si>
    <t>257</t>
  </si>
  <si>
    <t>776111311</t>
  </si>
  <si>
    <t>Příprava podkladu vysátí podlah</t>
  </si>
  <si>
    <t>836807919</t>
  </si>
  <si>
    <t>https://podminky.urs.cz/item/CS_URS_2022_02/776111311</t>
  </si>
  <si>
    <t>2*S4+2*S4st</t>
  </si>
  <si>
    <t>258</t>
  </si>
  <si>
    <t>776121112</t>
  </si>
  <si>
    <t>Příprava podkladu penetrace vodou ředitelná podlah</t>
  </si>
  <si>
    <t>1698644374</t>
  </si>
  <si>
    <t>https://podminky.urs.cz/item/CS_URS_2022_02/776121112</t>
  </si>
  <si>
    <t>259</t>
  </si>
  <si>
    <t>776141121</t>
  </si>
  <si>
    <t>Příprava podkladu vyrovnání samonivelační stěrkou podlah min.pevnosti 30 MPa, tloušťky do 3 mm</t>
  </si>
  <si>
    <t>1740644438</t>
  </si>
  <si>
    <t>https://podminky.urs.cz/item/CS_URS_2022_02/776141121</t>
  </si>
  <si>
    <t>S4+S4st</t>
  </si>
  <si>
    <t>260</t>
  </si>
  <si>
    <t>776201812</t>
  </si>
  <si>
    <t>Demontáž povlakových podlahovin lepených ručně s podložkou</t>
  </si>
  <si>
    <t>1175754901</t>
  </si>
  <si>
    <t>https://podminky.urs.cz/item/CS_URS_2022_02/776201812</t>
  </si>
  <si>
    <t>261</t>
  </si>
  <si>
    <t>776232111</t>
  </si>
  <si>
    <t>Montáž podlahovin z vinylu lepením lamel nebo čtverců 2-složkovým lepidlem (do vlhkých prostor)</t>
  </si>
  <si>
    <t>-530644511</t>
  </si>
  <si>
    <t>https://podminky.urs.cz/item/CS_URS_2022_02/776232111</t>
  </si>
  <si>
    <t>262</t>
  </si>
  <si>
    <t>28411052</t>
  </si>
  <si>
    <t>dílce vinylové tl 3,0mm, nášlapná vrstva 0,70mm, úprava PUR, třída zátěže 23/34/43, otlak 0,05mm, R10, třída otěru T, hořlavost Bfl S1, bez ftalátů</t>
  </si>
  <si>
    <t>-1222040413</t>
  </si>
  <si>
    <t>133,31*1,2 'Přepočtené koeficientem množství</t>
  </si>
  <si>
    <t>263</t>
  </si>
  <si>
    <t>776410811</t>
  </si>
  <si>
    <t>Demontáž soklíků nebo lišt pryžových nebo plastových</t>
  </si>
  <si>
    <t>1540935179</t>
  </si>
  <si>
    <t>https://podminky.urs.cz/item/CS_URS_2022_02/776410811</t>
  </si>
  <si>
    <t>"D.02" 45,5</t>
  </si>
  <si>
    <t>"D.03" 15,5</t>
  </si>
  <si>
    <t>264</t>
  </si>
  <si>
    <t>776411211</t>
  </si>
  <si>
    <t>Montáž soklíků tahaných (fabiony) z PVC obvodových, výšky do 80 mm</t>
  </si>
  <si>
    <t>-1151478149</t>
  </si>
  <si>
    <t>https://podminky.urs.cz/item/CS_URS_2022_02/776411211</t>
  </si>
  <si>
    <t>265</t>
  </si>
  <si>
    <t>776411213</t>
  </si>
  <si>
    <t>Montáž soklíků tahaných (fabiony) z PVC vnitřních rohů</t>
  </si>
  <si>
    <t>-32083374</t>
  </si>
  <si>
    <t>https://podminky.urs.cz/item/CS_URS_2022_02/776411213</t>
  </si>
  <si>
    <t>266</t>
  </si>
  <si>
    <t>776411214</t>
  </si>
  <si>
    <t>Montáž soklíků tahaných (fabiony) z PVC vnějších rohů</t>
  </si>
  <si>
    <t>1372062448</t>
  </si>
  <si>
    <t>https://podminky.urs.cz/item/CS_URS_2022_02/776411214</t>
  </si>
  <si>
    <t>267</t>
  </si>
  <si>
    <t>776991821</t>
  </si>
  <si>
    <t>Ostatní práce odstranění lepidla ručně z podlah</t>
  </si>
  <si>
    <t>835246222</t>
  </si>
  <si>
    <t>https://podminky.urs.cz/item/CS_URS_2022_02/776991821</t>
  </si>
  <si>
    <t>268</t>
  </si>
  <si>
    <t>998776202</t>
  </si>
  <si>
    <t>Přesun hmot pro podlahy povlakové stanovený procentní sazbou (%) z ceny vodorovná dopravní vzdálenost do 50 m v objektech výšky přes 6 do 12 m</t>
  </si>
  <si>
    <t>-361303341</t>
  </si>
  <si>
    <t>https://podminky.urs.cz/item/CS_URS_2022_02/998776202</t>
  </si>
  <si>
    <t>777</t>
  </si>
  <si>
    <t>Podlahy lité</t>
  </si>
  <si>
    <t>269</t>
  </si>
  <si>
    <t>777R00S1</t>
  </si>
  <si>
    <t>PU litá podlaha s podložkou s barevným vyznačením hracích ploch a lajn, sportovní podlaha, tl. cca 10 mm - komplet provedení vč. přípravy podkladu a penetrace</t>
  </si>
  <si>
    <t>-395020579</t>
  </si>
  <si>
    <t>270</t>
  </si>
  <si>
    <t>77791R00S1s</t>
  </si>
  <si>
    <t>Sokl PU podlahy</t>
  </si>
  <si>
    <t>-1873301540</t>
  </si>
  <si>
    <t>271</t>
  </si>
  <si>
    <t>998777202</t>
  </si>
  <si>
    <t>Přesun hmot pro podlahy lité stanovený procentní sazbou (%) z ceny vodorovná dopravní vzdálenost do 50 m v objektech výšky přes 6 do 12 m</t>
  </si>
  <si>
    <t>-714885316</t>
  </si>
  <si>
    <t>https://podminky.urs.cz/item/CS_URS_2022_02/998777202</t>
  </si>
  <si>
    <t>781</t>
  </si>
  <si>
    <t>Dokončovací práce - obklady</t>
  </si>
  <si>
    <t>272</t>
  </si>
  <si>
    <t>781121011</t>
  </si>
  <si>
    <t>Příprava podkladu před provedením obkladu nátěr penetrační na stěnu</t>
  </si>
  <si>
    <t>1880422490</t>
  </si>
  <si>
    <t>https://podminky.urs.cz/item/CS_URS_2022_02/781121011</t>
  </si>
  <si>
    <t>"1.04, WC zaměstnanci " 10,9</t>
  </si>
  <si>
    <t>"1.05, WC dívky " 14,9</t>
  </si>
  <si>
    <t>"1.06, WC chlapci" 15,5</t>
  </si>
  <si>
    <t>"1.07, WC bezbariérový " 9,3</t>
  </si>
  <si>
    <t>"1.09, Umývárna chlapci " 23,3</t>
  </si>
  <si>
    <t>"1.11, Umývárna dívky " 23,3</t>
  </si>
  <si>
    <t>273</t>
  </si>
  <si>
    <t>781131112</t>
  </si>
  <si>
    <t>Izolace stěny pod obklad izolace nátěrem nebo stěrkou ve dvou vrstvách</t>
  </si>
  <si>
    <t>-1281666266</t>
  </si>
  <si>
    <t>https://podminky.urs.cz/item/CS_URS_2022_02/781131112</t>
  </si>
  <si>
    <t>"1.09, Umývárna chlapci " 9,23*2,1</t>
  </si>
  <si>
    <t>"1.11, Umývárna dívky " 9,23*2,1</t>
  </si>
  <si>
    <t>274</t>
  </si>
  <si>
    <t>781474154</t>
  </si>
  <si>
    <t>Montáž obkladů vnitřních stěn z dlaždic keramických lepených flexibilním lepidlem velkoformátových hladkých přes 4 do 6 ks/m2</t>
  </si>
  <si>
    <t>-1162835304</t>
  </si>
  <si>
    <t>https://podminky.urs.cz/item/CS_URS_2022_02/781474154</t>
  </si>
  <si>
    <t>275</t>
  </si>
  <si>
    <t>59761001</t>
  </si>
  <si>
    <t>obklad velkoformátový keramický hladký přes 4 do 6ks/m2</t>
  </si>
  <si>
    <t>-1801868893</t>
  </si>
  <si>
    <t>97,2*1,15 'Přepočtené koeficientem množství</t>
  </si>
  <si>
    <t>276</t>
  </si>
  <si>
    <t>781494511</t>
  </si>
  <si>
    <t>Obklad - dokončující práce profily ukončovací lepené flexibilním lepidlem ukončovací</t>
  </si>
  <si>
    <t>2137575317</t>
  </si>
  <si>
    <t>https://podminky.urs.cz/item/CS_URS_2022_02/781494511</t>
  </si>
  <si>
    <t>"1.04, WC zaměstnanci " 11,5</t>
  </si>
  <si>
    <t>"1.05, WC dívky " 16</t>
  </si>
  <si>
    <t>"1.06, WC chlapci" 16,9</t>
  </si>
  <si>
    <t>"1.07, WC bezbariérový " 8,7</t>
  </si>
  <si>
    <t>277</t>
  </si>
  <si>
    <t>998781202</t>
  </si>
  <si>
    <t>Přesun hmot pro obklady keramické stanovený procentní sazbou (%) z ceny vodorovná dopravní vzdálenost do 50 m v objektech výšky přes 6 do 12 m</t>
  </si>
  <si>
    <t>-1328042660</t>
  </si>
  <si>
    <t>https://podminky.urs.cz/item/CS_URS_2022_02/998781202</t>
  </si>
  <si>
    <t>783</t>
  </si>
  <si>
    <t>Dokončovací práce - nátěry</t>
  </si>
  <si>
    <t>278</t>
  </si>
  <si>
    <t>783827101</t>
  </si>
  <si>
    <t>Krycí (ochranný ) nátěr omítek jednonásobný hladkých betonových povrchů nebo povrchů z desek na bázi dřeva (dřevovláknitých apod.) akrylátový</t>
  </si>
  <si>
    <t>2019464825</t>
  </si>
  <si>
    <t>https://podminky.urs.cz/item/CS_URS_2022_02/783827101</t>
  </si>
  <si>
    <t>"bezprašný nátěr na beton"</t>
  </si>
  <si>
    <t>(1,0+1,3*4+1,0)*2*8,0+0,8*(4,25+4,35*4)*2</t>
  </si>
  <si>
    <t>784</t>
  </si>
  <si>
    <t>Dokončovací práce - malby a tapety</t>
  </si>
  <si>
    <t>279</t>
  </si>
  <si>
    <t>784111001</t>
  </si>
  <si>
    <t>Oprášení (ometení) podkladu v místnostech výšky do 3,80 m</t>
  </si>
  <si>
    <t>-692267222</t>
  </si>
  <si>
    <t>https://podminky.urs.cz/item/CS_URS_2022_02/784111001</t>
  </si>
  <si>
    <t>280</t>
  </si>
  <si>
    <t>784121001</t>
  </si>
  <si>
    <t>Oškrabání malby v místnostech výšky do 3,80 m</t>
  </si>
  <si>
    <t>928820171</t>
  </si>
  <si>
    <t>https://podminky.urs.cz/item/CS_URS_2022_02/784121001</t>
  </si>
  <si>
    <t>"malby stěn"</t>
  </si>
  <si>
    <t>Mezisoučet stěny</t>
  </si>
  <si>
    <t>"D.02, Družina" 54,2</t>
  </si>
  <si>
    <t xml:space="preserve">"D.03, Sklad  " 18,9</t>
  </si>
  <si>
    <t>Mezisoučet stropy</t>
  </si>
  <si>
    <t>281</t>
  </si>
  <si>
    <t>784181101</t>
  </si>
  <si>
    <t>Penetrace podkladu jednonásobná základní akrylátová bezbarvá v místnostech výšky do 3,80 m</t>
  </si>
  <si>
    <t>-1678641520</t>
  </si>
  <si>
    <t>https://podminky.urs.cz/item/CS_URS_2022_02/784181101</t>
  </si>
  <si>
    <t>282</t>
  </si>
  <si>
    <t>784211101</t>
  </si>
  <si>
    <t>Malby z malířských směsí oděruvzdorných za mokra dvojnásobné, bílé za mokra oděruvzdorné výborně v místnostech výšky do 3,80 m</t>
  </si>
  <si>
    <t>-1375568226</t>
  </si>
  <si>
    <t>https://podminky.urs.cz/item/CS_URS_2022_02/784211101</t>
  </si>
  <si>
    <t>"stáv., chodba" 25*2,5</t>
  </si>
  <si>
    <t>"malby stropů"</t>
  </si>
  <si>
    <t>PDsdk+PDsdki+OMstr</t>
  </si>
  <si>
    <t>OST</t>
  </si>
  <si>
    <t>Ostatní</t>
  </si>
  <si>
    <t>283</t>
  </si>
  <si>
    <t>OST0001</t>
  </si>
  <si>
    <t>Provedení sondy stáv. konstrukcí vč. vyhodnocení - zdivo</t>
  </si>
  <si>
    <t>211522306</t>
  </si>
  <si>
    <t>284</t>
  </si>
  <si>
    <t>OST0002</t>
  </si>
  <si>
    <t>Provedení sondy stáv. konstrukcí vč. vyhodnocení - stropní konstrukce</t>
  </si>
  <si>
    <t>-2024577133</t>
  </si>
  <si>
    <t>285</t>
  </si>
  <si>
    <t>OST0003</t>
  </si>
  <si>
    <t>Provedení sondy stáv. konstrukcí vč. vyhodnocení - skladba střechy</t>
  </si>
  <si>
    <t>-2136172760</t>
  </si>
  <si>
    <t>286</t>
  </si>
  <si>
    <t>OST0004</t>
  </si>
  <si>
    <t>Provedení sondy stáv. konstrukcí vč. vyhodnocení - základy</t>
  </si>
  <si>
    <t>-915534121</t>
  </si>
  <si>
    <t>287</t>
  </si>
  <si>
    <t>OST0005</t>
  </si>
  <si>
    <t>Provedení sondy stáv. konstrukcí vč. vyhodnocení - skladba spodlahy</t>
  </si>
  <si>
    <t>14552424</t>
  </si>
  <si>
    <t>STRbed</t>
  </si>
  <si>
    <t>34,7</t>
  </si>
  <si>
    <t>vrty</t>
  </si>
  <si>
    <t>312</t>
  </si>
  <si>
    <t>ZB300</t>
  </si>
  <si>
    <t>108,156</t>
  </si>
  <si>
    <t>ZPas</t>
  </si>
  <si>
    <t>34,15</t>
  </si>
  <si>
    <t>ŽBvěnec</t>
  </si>
  <si>
    <t>14,389</t>
  </si>
  <si>
    <t>D.1.2 - SKŘ</t>
  </si>
  <si>
    <t xml:space="preserve">    762 - Konstrukce tesařské</t>
  </si>
  <si>
    <t>2049012591</t>
  </si>
  <si>
    <t>vrty*PI*0,075*0,075</t>
  </si>
  <si>
    <t>425070401</t>
  </si>
  <si>
    <t>5,513*19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</si>
  <si>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</si>
  <si>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</si>
  <si>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1237458806</t>
  </si>
  <si>
    <t>https://podminky.urs.cz/item/CS_URS_2022_02/167151101</t>
  </si>
  <si>
    <t>357947189</t>
  </si>
  <si>
    <t>vrty*PI*0,075*0,075*1,85</t>
  </si>
  <si>
    <t>225311114</t>
  </si>
  <si>
    <t>Maloprofilové vrty jádrové průměru přes 93 do 156 mm do úklonu 45° v hl 0 až 25 m v hornině tř. III a IV</t>
  </si>
  <si>
    <t>-2122197246</t>
  </si>
  <si>
    <t>https://podminky.urs.cz/item/CS_URS_2022_02/225311114</t>
  </si>
  <si>
    <t>"Mikropiloty" 6,5*4*12</t>
  </si>
  <si>
    <t>273322511</t>
  </si>
  <si>
    <t>Základy z betonu železového (bez výztuže) desky z betonu se zvýšenými nároky na prostředí tř. C 25/30</t>
  </si>
  <si>
    <t>-1565399408</t>
  </si>
  <si>
    <t>https://podminky.urs.cz/item/CS_URS_2022_02/273322511</t>
  </si>
  <si>
    <t>"D01" 377,5*0,2</t>
  </si>
  <si>
    <t>"D02" 19,5*0,2</t>
  </si>
  <si>
    <t>"D03" 141,5*0,2</t>
  </si>
  <si>
    <t>273351121</t>
  </si>
  <si>
    <t>Bednění základů desek zřízení</t>
  </si>
  <si>
    <t>-94919535</t>
  </si>
  <si>
    <t>https://podminky.urs.cz/item/CS_URS_2022_02/273351121</t>
  </si>
  <si>
    <t>"D02" 18*0,2</t>
  </si>
  <si>
    <t>"D03" 51*0,2</t>
  </si>
  <si>
    <t>273351122</t>
  </si>
  <si>
    <t>Bednění základů desek odstranění</t>
  </si>
  <si>
    <t>1116714878</t>
  </si>
  <si>
    <t>https://podminky.urs.cz/item/CS_URS_2022_02/273351122</t>
  </si>
  <si>
    <t>273361821</t>
  </si>
  <si>
    <t>Výztuž základů desek z betonářské oceli 10 505 (R) nebo BSt 500</t>
  </si>
  <si>
    <t>2041089015</t>
  </si>
  <si>
    <t>https://podminky.urs.cz/item/CS_URS_2022_02/273361821</t>
  </si>
  <si>
    <t>"D01, lemovací a ostatní výztuž, odhad 25 kg/m3" 377,5*0,2*0,025</t>
  </si>
  <si>
    <t>"D02, lemovací a ostatní výztuž, odhad 25 kg/m3" 19,5*0,2*0,025</t>
  </si>
  <si>
    <t>"D03, lemovací a ostatní výztuž, odhad 25 kg/m3" 141,5*0,2*0,025</t>
  </si>
  <si>
    <t>273362021</t>
  </si>
  <si>
    <t>Výztuž základů desek ze svařovaných sítí z drátů typu KARI</t>
  </si>
  <si>
    <t>579255689</t>
  </si>
  <si>
    <t>https://podminky.urs.cz/item/CS_URS_2022_02/273362021</t>
  </si>
  <si>
    <t>"č. výkresu 003, vyztužení podl. desky" 13,25</t>
  </si>
  <si>
    <t>274123902.R</t>
  </si>
  <si>
    <t>Montáž základových pasů ze železobetonu hmotnosti přes 1 do 4 t vč. zalití jemnozrnnou cem. směsí C20/25 + stykování pomocí příložek</t>
  </si>
  <si>
    <t>890747057</t>
  </si>
  <si>
    <t>ZP.01</t>
  </si>
  <si>
    <t>Železobetonový základový práh z betonu C 40/50 XC2 ozn. ZP.01 1000x300 vč. ozubů, kotevních plechů, výztuže a osazovacích trnů a podložek</t>
  </si>
  <si>
    <t>-614346554</t>
  </si>
  <si>
    <t>ZP.02</t>
  </si>
  <si>
    <t>Železobetonový základový práh z betonu C 40/50 XC2 ozn. ZP.02 1000x300 vč. ozubů, kotevních plechů, výztuže a osazovacích trnů a podložek</t>
  </si>
  <si>
    <t>770498865</t>
  </si>
  <si>
    <t>274322511</t>
  </si>
  <si>
    <t>Základy z betonu železového (bez výztuže) pasy z betonu se zvýšenými nároky na prostředí tř. C 25/30</t>
  </si>
  <si>
    <t>1685487843</t>
  </si>
  <si>
    <t>https://podminky.urs.cz/item/CS_URS_2022_02/274322511</t>
  </si>
  <si>
    <t>(10+14)*0,5</t>
  </si>
  <si>
    <t>(52,5-8,2)*0,5</t>
  </si>
  <si>
    <t>274351121</t>
  </si>
  <si>
    <t>Bednění základů pasů rovné zřízení</t>
  </si>
  <si>
    <t>919370564</t>
  </si>
  <si>
    <t>https://podminky.urs.cz/item/CS_URS_2022_02/274351121</t>
  </si>
  <si>
    <t>(30+31+108+18,5)*0,5</t>
  </si>
  <si>
    <t>274351122</t>
  </si>
  <si>
    <t>Bednění základů pasů rovné odstranění</t>
  </si>
  <si>
    <t>-1104760695</t>
  </si>
  <si>
    <t>https://podminky.urs.cz/item/CS_URS_2022_02/274351122</t>
  </si>
  <si>
    <t>274361821</t>
  </si>
  <si>
    <t>Výztuž základů pasů z betonářské oceli 10 505 (R) nebo BSt 500</t>
  </si>
  <si>
    <t>-742275942</t>
  </si>
  <si>
    <t>https://podminky.urs.cz/item/CS_URS_2022_02/274361821</t>
  </si>
  <si>
    <t>"stupeň vyztužení - odborný odhad 130 kg/m3" ZPas*0,13</t>
  </si>
  <si>
    <t>275321800.R</t>
  </si>
  <si>
    <t>D+M prefabrikovaných základových kalichů z betonu tř. C40/50 XC2 vč. výztuže a armatury pro uložení</t>
  </si>
  <si>
    <t>1649878443</t>
  </si>
  <si>
    <t>(1,2*1,2*0,9-0,55*0,75*0,9)*12</t>
  </si>
  <si>
    <t>275322511</t>
  </si>
  <si>
    <t>Základy z betonu železového (bez výztuže) patky z betonu se zvýšenými nároky na prostředí tř. C 25/30</t>
  </si>
  <si>
    <t>648622418</t>
  </si>
  <si>
    <t>https://podminky.urs.cz/item/CS_URS_2022_02/275322511</t>
  </si>
  <si>
    <t>1,2*1,2*0,7*12</t>
  </si>
  <si>
    <t>275351121</t>
  </si>
  <si>
    <t>Bednění základů patek zřízení</t>
  </si>
  <si>
    <t>2007981455</t>
  </si>
  <si>
    <t>https://podminky.urs.cz/item/CS_URS_2022_02/275351121</t>
  </si>
  <si>
    <t>(1,2*4)*0,7*12</t>
  </si>
  <si>
    <t>275351122</t>
  </si>
  <si>
    <t>Bednění základů patek odstranění</t>
  </si>
  <si>
    <t>-1660273428</t>
  </si>
  <si>
    <t>https://podminky.urs.cz/item/CS_URS_2022_02/275351122</t>
  </si>
  <si>
    <t>275361821</t>
  </si>
  <si>
    <t>Výztuž základů patek z betonářské oceli 10 505 (R)</t>
  </si>
  <si>
    <t>1457655736</t>
  </si>
  <si>
    <t>https://podminky.urs.cz/item/CS_URS_2022_02/275361821</t>
  </si>
  <si>
    <t>"stupeň vyztužení - odborný odhad 130 kg/m3" 1,2*1,2*0,7*12*0,13</t>
  </si>
  <si>
    <t>1,572*1,1 'Přepočtené koeficientem množství</t>
  </si>
  <si>
    <t>279113154</t>
  </si>
  <si>
    <t>Základové zdi z tvárnic ztraceného bednění včetně výplně z betonu bez zvláštních nároků na vliv prostředí třídy C 25/30, tloušťky zdiva přes 250 do 300 mm</t>
  </si>
  <si>
    <t>-295252160</t>
  </si>
  <si>
    <t>https://podminky.urs.cz/item/CS_URS_2022_02/279113154</t>
  </si>
  <si>
    <t>(3,5*2+7,7)*1,83</t>
  </si>
  <si>
    <t>(3,1)*0,55</t>
  </si>
  <si>
    <t>(11)*1,6</t>
  </si>
  <si>
    <t>(7,7+31,3)*1,1+12,7*1,5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</si>
  <si>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</si>
  <si>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</si>
  <si>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-47739876</t>
  </si>
  <si>
    <t>https://podminky.urs.cz/item/CS_URS_2022_02/279361821</t>
  </si>
  <si>
    <t>"stupeň vyztužení - odborný odhad 130 kg/m3" ZB300*0,3*0,13</t>
  </si>
  <si>
    <t>283111100.R</t>
  </si>
  <si>
    <t>Mikropilota vč. výplně a TR 108/8 S355 - kompletní provedení</t>
  </si>
  <si>
    <t>-612844434</t>
  </si>
  <si>
    <t>6*2*6</t>
  </si>
  <si>
    <t>283111200.R</t>
  </si>
  <si>
    <t>Hlava mikropiloty vč. úpravy a napojení na armokoš (detail P1)</t>
  </si>
  <si>
    <t>-227043292</t>
  </si>
  <si>
    <t>6*2*4</t>
  </si>
  <si>
    <t>331273010.R</t>
  </si>
  <si>
    <t>Pilíř z betonových tvárnic včetně zmonolitnění betonovou směsí z betonu tř. C 25/30 XC1 bez výztuže rozměr 300x500 mm</t>
  </si>
  <si>
    <t>-365872103</t>
  </si>
  <si>
    <t>"sloupy štíto stěny" (0,3*0,5*7,8)*2</t>
  </si>
  <si>
    <t>331361821</t>
  </si>
  <si>
    <t>Výztuž sloupů, pilířů, rámových stojek, táhel nebo vzpěr hranatých svislých nebo šikmých (odkloněných) z betonářské oceli 10 505 (R) nebo BSt 500</t>
  </si>
  <si>
    <t>-611027235</t>
  </si>
  <si>
    <t>https://podminky.urs.cz/item/CS_URS_2022_02/331361821</t>
  </si>
  <si>
    <t>(0,3*0,5*7,8)*2*0,15</t>
  </si>
  <si>
    <t>331123904.R</t>
  </si>
  <si>
    <t>Montáž sloupů ze železobetonu osazených do dutiny patky, v budovách výšky do 18 m, hmotnosti přes 5 do 7 t vč. zálivky kalichu cem. směsí C20/25</t>
  </si>
  <si>
    <t>1486575441</t>
  </si>
  <si>
    <t>S.01</t>
  </si>
  <si>
    <t>Železobetonový prefabrikovaný sloup z betonu C 40/50 XC2 ozn. S.01, 400x600 mm, výška cca 9,52 m, vč. výztuže, kotveních ok, kotevních plechů, drážky a otvorů pro věnec a osazení trámu</t>
  </si>
  <si>
    <t>-1355581743</t>
  </si>
  <si>
    <t>"tělocvična" 4</t>
  </si>
  <si>
    <t>S.02</t>
  </si>
  <si>
    <t>Železobetonový prefabrikovaný sloup z betonu C 40/50 XC2 ozn. S.02, 400x600 mm, výška cca 9,52 m, vč. výztuže, kotveních ok, drážky a otvorů pro věnec a osazení trámu</t>
  </si>
  <si>
    <t>-325401169</t>
  </si>
  <si>
    <t>"tělocvična" 8</t>
  </si>
  <si>
    <t>342000R02</t>
  </si>
  <si>
    <t>D+M nosné ocelové konstrukce vč. kotvení a povrchové úpravy</t>
  </si>
  <si>
    <t>343239342</t>
  </si>
  <si>
    <t>"výpis ocelových prvků, výkres č. 004" 1213,5</t>
  </si>
  <si>
    <t>"detaily, kotvení a prořez" 1213,5*0,2</t>
  </si>
  <si>
    <t>"výpis ocelových prvků, výkres č. 006" 2603,0</t>
  </si>
  <si>
    <t>"detaily, kotvení a prořez" 2603*0,2</t>
  </si>
  <si>
    <t>389381001</t>
  </si>
  <si>
    <t>Dobetonování prefabrikovaných konstrukcí</t>
  </si>
  <si>
    <t>-1477204404</t>
  </si>
  <si>
    <t>https://podminky.urs.cz/item/CS_URS_2022_02/389381001</t>
  </si>
  <si>
    <t>Poznámka k položce:_x000d_
třída betonu C 25/30 XC1, jednotková cena vč. bednění a podpěrné konstrukce</t>
  </si>
  <si>
    <t>2,5</t>
  </si>
  <si>
    <t>389381R001</t>
  </si>
  <si>
    <t>Zálivková a kleštinová výztuž z betonářské oceli 10 505 (R)</t>
  </si>
  <si>
    <t>1948358205</t>
  </si>
  <si>
    <t>"odborný odhad" 0,75</t>
  </si>
  <si>
    <t>411121121</t>
  </si>
  <si>
    <t>Montáž prefabrikovaných železobetonových stropů se zalitím spár, včetně podpěrné konstrukce, na cementovou maltu ze stropních panelů šířky do 1200 mm a délky do 3800 mm</t>
  </si>
  <si>
    <t>709930647</t>
  </si>
  <si>
    <t>https://podminky.urs.cz/item/CS_URS_2022_02/411121121</t>
  </si>
  <si>
    <t>5930P2</t>
  </si>
  <si>
    <t>panel stropní předepjatý P2 vel. cca 2,6x0,9 m, v. 200 mm vč. výřezů dle PD</t>
  </si>
  <si>
    <t>-354938301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</si>
  <si>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</si>
  <si>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</si>
  <si>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503057036</t>
  </si>
  <si>
    <t>https://podminky.urs.cz/item/CS_URS_2022_02/411121125</t>
  </si>
  <si>
    <t>5930P3</t>
  </si>
  <si>
    <t>panel stropní předepjatý P3 vel. cca 4,5x0,9 m, v. 200 mm vč. výřezů dle PD</t>
  </si>
  <si>
    <t>1982142857</t>
  </si>
  <si>
    <t>411121127</t>
  </si>
  <si>
    <t>Montáž prefabrikovaných železobetonových stropů se zalitím spár, včetně podpěrné konstrukce, na cementovou maltu ze stropních panelů šířky do 1200 mm a délky přes 7000 mm</t>
  </si>
  <si>
    <t>916380713</t>
  </si>
  <si>
    <t>https://podminky.urs.cz/item/CS_URS_2022_02/411121127</t>
  </si>
  <si>
    <t>5930P1.1</t>
  </si>
  <si>
    <t>panel stropní předepjatý P1.1 vel. cca 8x1,2 m, v. 200 mm vč. výřezů dle PD</t>
  </si>
  <si>
    <t>-1331439351</t>
  </si>
  <si>
    <t>5930P1</t>
  </si>
  <si>
    <t>panel stropní předepjatý P1 vel. cca 8x1,2 m, v. 200 mm vč. výřezů dle PD</t>
  </si>
  <si>
    <t>972757267</t>
  </si>
  <si>
    <t>5930P1.8</t>
  </si>
  <si>
    <t>panel stropní předepjatý P1.8 vel. cca 8x1,2 m, v. 200 mm vč. výřezů dle PD</t>
  </si>
  <si>
    <t>833032868</t>
  </si>
  <si>
    <t>5930P1.9</t>
  </si>
  <si>
    <t>panel stropní předepjatý P1.9 vel. cca 8x0,7 m, v. 200 mm vč. výřezů dle PD</t>
  </si>
  <si>
    <t>438815471</t>
  </si>
  <si>
    <t>5930P1.4</t>
  </si>
  <si>
    <t>panel stropní předepjatý P1.4 vel. cca 8x0,9 m, v. 200 mm vč. výřezů dle PD</t>
  </si>
  <si>
    <t>1689774080</t>
  </si>
  <si>
    <t>5930P1.7</t>
  </si>
  <si>
    <t>panel stropní předepjatý P1.7 vel. cca 8x1,2 m, v. 200 mm vč. výřezů dle PD</t>
  </si>
  <si>
    <t>505681521</t>
  </si>
  <si>
    <t>5930P1.6</t>
  </si>
  <si>
    <t>panel stropní předepjatý P1.6 vel. cca 8x1,2 m, v. 200 mm vč. výřezů dle PD</t>
  </si>
  <si>
    <t>1696047297</t>
  </si>
  <si>
    <t>5930PX.X</t>
  </si>
  <si>
    <t>pryžový pás pro uložení stropních panelů</t>
  </si>
  <si>
    <t>-305472971</t>
  </si>
  <si>
    <t>"výměny" 1,5*4</t>
  </si>
  <si>
    <t>"věnce" 60</t>
  </si>
  <si>
    <t>4111211R1</t>
  </si>
  <si>
    <t>D+M ocelové výměny pro předepjaté stropní panely š. do 1200 mm vč. pryžové podložky</t>
  </si>
  <si>
    <t>-2018142409</t>
  </si>
  <si>
    <t>411321414</t>
  </si>
  <si>
    <t>Stropy z betonu železového (bez výztuže) stropů deskových, plochých střech, desek balkonových, desek hřibových stropů včetně hlavic hřibových sloupů tř. C 25/30</t>
  </si>
  <si>
    <t>526702180</t>
  </si>
  <si>
    <t>https://podminky.urs.cz/item/CS_URS_2022_02/411321414</t>
  </si>
  <si>
    <t>"D04" 30*0,2-0,7*1,5*0,2</t>
  </si>
  <si>
    <t>411351011</t>
  </si>
  <si>
    <t>Bednění stropních konstrukcí - bez podpěrné konstrukce desek tloušťky stropní desky přes 5 do 25 cm zřízení</t>
  </si>
  <si>
    <t>369146193</t>
  </si>
  <si>
    <t>https://podminky.urs.cz/item/CS_URS_2022_02/411351011</t>
  </si>
  <si>
    <t>"D04" 30+23,5*0,2</t>
  </si>
  <si>
    <t>411351012</t>
  </si>
  <si>
    <t>Bednění stropních konstrukcí - bez podpěrné konstrukce desek tloušťky stropní desky přes 5 do 25 cm odstranění</t>
  </si>
  <si>
    <t>1690508814</t>
  </si>
  <si>
    <t>https://podminky.urs.cz/item/CS_URS_2022_02/411351012</t>
  </si>
  <si>
    <t>411354313</t>
  </si>
  <si>
    <t>Podpěrná konstrukce stropů - desek, kleneb a skořepin výška podepření do 4 m tloušťka stropu přes 15 do 25 cm zřízení</t>
  </si>
  <si>
    <t>-537356884</t>
  </si>
  <si>
    <t>https://podminky.urs.cz/item/CS_URS_2022_02/411354313</t>
  </si>
  <si>
    <t>411354314</t>
  </si>
  <si>
    <t>Podpěrná konstrukce stropů - desek, kleneb a skořepin výška podepření do 4 m tloušťka stropu přes 15 do 25 cm odstranění</t>
  </si>
  <si>
    <t>-142168627</t>
  </si>
  <si>
    <t>https://podminky.urs.cz/item/CS_URS_2022_02/411354314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</si>
  <si>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</si>
  <si>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</si>
  <si>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1288602541</t>
  </si>
  <si>
    <t>https://podminky.urs.cz/item/CS_URS_2022_02/411361821</t>
  </si>
  <si>
    <t>"D01, lemovací a ostatní výztuž, odhad 35 kg/m3" 30*0,2*0,035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</si>
  <si>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</si>
  <si>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</si>
  <si>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-80339625</t>
  </si>
  <si>
    <t>https://podminky.urs.cz/item/CS_URS_2022_02/411362021</t>
  </si>
  <si>
    <t>"č. výkresu 004, vyztužení stropní desky" 0,92</t>
  </si>
  <si>
    <t>413123902.R</t>
  </si>
  <si>
    <t>Montáž trámů, průvlaků, ztužidel a obdobných dílců vodorovných konstrukcí s nesvařovanými spoji, v budovách výšky do 18 m, hmotnosti přes 1,5 do 3 t vč. zálivky jemnozrnnou směsí C20/25</t>
  </si>
  <si>
    <t>-527945496</t>
  </si>
  <si>
    <t>41310Z.01</t>
  </si>
  <si>
    <t>železobetonový prefabrikovaný trám Z.01, vel. 500x300 mm, dl. cca 4,2 m vč. pryžových ložisek a trnů</t>
  </si>
  <si>
    <t>-1190557593</t>
  </si>
  <si>
    <t>41310Z.02</t>
  </si>
  <si>
    <t>železobetonový prefabrikovaný trám Z.02, vel. 500x300 mm, dl. cca 4,3 m vč. pryžových ložisek a trnů</t>
  </si>
  <si>
    <t>-40164804</t>
  </si>
  <si>
    <t>41310Z.03</t>
  </si>
  <si>
    <t>železobetonový prefabrikovaný trám Z.03, vel. 500x300 mm, dl. cca 4,3 m vč. pryžových ložisek a trnů</t>
  </si>
  <si>
    <t>-659386176</t>
  </si>
  <si>
    <t>417321515</t>
  </si>
  <si>
    <t>Ztužující pásy a věnce z betonu železového (bez výztuže) tř. C 25/30</t>
  </si>
  <si>
    <t>1360598168</t>
  </si>
  <si>
    <t>https://podminky.urs.cz/item/CS_URS_2022_02/417321515</t>
  </si>
  <si>
    <t xml:space="preserve">"osa 1" </t>
  </si>
  <si>
    <t>"SH +2,55" 0,3*0,25*15,7</t>
  </si>
  <si>
    <t>"SH +4,8" 0,3*0,5*15,7</t>
  </si>
  <si>
    <t>"SH 7,61" 0,3*0,5*15,7</t>
  </si>
  <si>
    <t>"osa B" 0,3*0,25*(4,25+4,35*4)</t>
  </si>
  <si>
    <t>"zázemí"</t>
  </si>
  <si>
    <t>0,2*0,2*(31,7+6,7+14,5)</t>
  </si>
  <si>
    <t>0,3*0,3*(31,7+6,7+14,5)</t>
  </si>
  <si>
    <t>417351115</t>
  </si>
  <si>
    <t>Bednění bočnic ztužujících pásů a věnců včetně vzpěr zřízení</t>
  </si>
  <si>
    <t>965329799</t>
  </si>
  <si>
    <t>https://podminky.urs.cz/item/CS_URS_2022_02/417351115</t>
  </si>
  <si>
    <t>"SH +2,55" 0,3*2*15,7</t>
  </si>
  <si>
    <t>"SH +4,8" 0,3*2*15,7</t>
  </si>
  <si>
    <t>"SH 7,61" 0,3*2*15,7</t>
  </si>
  <si>
    <t>"osa B" 0,3*2*(4,25+4,35*4)</t>
  </si>
  <si>
    <t>0,2*(31,7+6,7+14,5)</t>
  </si>
  <si>
    <t>0,3*2*(31,7+6,7+14,5)</t>
  </si>
  <si>
    <t>417351116</t>
  </si>
  <si>
    <t>Bednění bočnic ztužujících pásů a věnců včetně vzpěr odstranění</t>
  </si>
  <si>
    <t>996039977</t>
  </si>
  <si>
    <t>https://podminky.urs.cz/item/CS_URS_2022_02/417351116</t>
  </si>
  <si>
    <t>417361821</t>
  </si>
  <si>
    <t>Výztuž ztužujících pásů a věnců z betonářské oceli 10 505 (R) nebo BSt 500</t>
  </si>
  <si>
    <t>-1031267286</t>
  </si>
  <si>
    <t>https://podminky.urs.cz/item/CS_URS_2022_02/417361821</t>
  </si>
  <si>
    <t>"stupeň vyztužení - odborný odhad 180 kg/m3" ŽBvěnec*0,18</t>
  </si>
  <si>
    <t>631311113</t>
  </si>
  <si>
    <t>Mazanina z betonu prostého bez zvýšených nároků na prostředí tl. přes 50 do 80 mm tř. C 12/15</t>
  </si>
  <si>
    <t>-966723847</t>
  </si>
  <si>
    <t>https://podminky.urs.cz/item/CS_URS_2022_02/631311113</t>
  </si>
  <si>
    <t>"podkladní mazanina pod. základové pasy" ZPas/0,5*0,05*1,3</t>
  </si>
  <si>
    <t>631311123</t>
  </si>
  <si>
    <t>Mazanina z betonu prostého bez zvýšených nároků na prostředí tl. přes 80 do 120 mm tř. C 12/15</t>
  </si>
  <si>
    <t>-595054051</t>
  </si>
  <si>
    <t>https://podminky.urs.cz/item/CS_URS_2022_02/631311123</t>
  </si>
  <si>
    <t>"D02" 19,5*0,1</t>
  </si>
  <si>
    <t>63411210.R</t>
  </si>
  <si>
    <t>Obvodová dilatace podlahovým páskem z pěnového PE tl. 20 mm mezi stěnou a deskou min. 220 mm</t>
  </si>
  <si>
    <t>2071332711</t>
  </si>
  <si>
    <t>"D01" 91</t>
  </si>
  <si>
    <t>953R001</t>
  </si>
  <si>
    <t>Dodávka a montáž prostupů</t>
  </si>
  <si>
    <t>soubor</t>
  </si>
  <si>
    <t>-1338864229</t>
  </si>
  <si>
    <t>Poznámka k položce:_x000d_
rozsah a specifikace dle PD vč. provedení koordinace s profesní částí</t>
  </si>
  <si>
    <t>985331213</t>
  </si>
  <si>
    <t>Dodatečné vlepování betonářské výztuže včetně vyvrtání a vyčištění otvoru chemickou maltou průměr výztuže 12 mm</t>
  </si>
  <si>
    <t>728338988</t>
  </si>
  <si>
    <t>https://podminky.urs.cz/item/CS_URS_2022_02/985331213</t>
  </si>
  <si>
    <t>"SL a strop družiny" (2*3*0,15)*2</t>
  </si>
  <si>
    <t>13021013</t>
  </si>
  <si>
    <t>tyč ocelová kruhová žebírková DIN 488 jakost B500B (10 505) výztuž do betonu D 12mm</t>
  </si>
  <si>
    <t>955874534</t>
  </si>
  <si>
    <t>1,8*0,00091 'Přepočtené koeficientem množství</t>
  </si>
  <si>
    <t>985331214</t>
  </si>
  <si>
    <t>Dodatečné vlepování betonářské výztuže včetně vyvrtání a vyčištění otvoru chemickou maltou průměr výztuže 14 mm</t>
  </si>
  <si>
    <t>1441882577</t>
  </si>
  <si>
    <t>https://podminky.urs.cz/item/CS_URS_2022_02/985331214</t>
  </si>
  <si>
    <t>"prefa SLP a věnec osa 1" (5*0,15)*3*2</t>
  </si>
  <si>
    <t>"věnec prefa SLP osa 6" (2*3*0,15)*4</t>
  </si>
  <si>
    <t>13021014</t>
  </si>
  <si>
    <t>tyč ocelová kruhová žebírková DIN 488 jakost B500B (10 505) výztuž do betonu D 14mm</t>
  </si>
  <si>
    <t>-283421887</t>
  </si>
  <si>
    <t>8,1*0,00124 'Přepočtené koeficientem množství</t>
  </si>
  <si>
    <t>985331912</t>
  </si>
  <si>
    <t>Dodatečné vlepování betonářské výztuže Příplatek k cenám za délku do 1 m jednotlivě</t>
  </si>
  <si>
    <t>-1928010200</t>
  </si>
  <si>
    <t>https://podminky.urs.cz/item/CS_URS_2022_02/985331912</t>
  </si>
  <si>
    <t>(5*0,15)*2*2</t>
  </si>
  <si>
    <t>(2*3*0,15)*2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</si>
  <si>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</si>
  <si>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</si>
  <si>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905124067</t>
  </si>
  <si>
    <t>https://podminky.urs.cz/item/CS_URS_2022_02/998017002</t>
  </si>
  <si>
    <t>713121111</t>
  </si>
  <si>
    <t>Montáž tepelné izolace podlah rohožemi, pásy, deskami, dílci, bloky (izolační materiál ve specifikaci) kladenými volně jednovrstvá</t>
  </si>
  <si>
    <t>-281133382</t>
  </si>
  <si>
    <t>https://podminky.urs.cz/item/CS_URS_2022_02/713121111</t>
  </si>
  <si>
    <t>"utěsnění mezery mezi 2xUPN260 a vazníkem" 15,1*0,5</t>
  </si>
  <si>
    <t>28375865</t>
  </si>
  <si>
    <t>deska EPS 70 pro konstrukce s malým zatížením λ=0,039 tl 20mm</t>
  </si>
  <si>
    <t>38884754</t>
  </si>
  <si>
    <t>7,55*1,05 'Přepočtené koeficientem množství</t>
  </si>
  <si>
    <t>713131151</t>
  </si>
  <si>
    <t>Montáž tepelné izolace stěn rohožemi, pásy, deskami, dílci, bloky (izolační materiál ve specifikaci) vložením jednovrstvě</t>
  </si>
  <si>
    <t>-801477933</t>
  </si>
  <si>
    <t>https://podminky.urs.cz/item/CS_URS_2022_02/713131151</t>
  </si>
  <si>
    <t>28375939</t>
  </si>
  <si>
    <t>deska EPS 70 fasádní λ=0,039 tl 120mm</t>
  </si>
  <si>
    <t>1350515216</t>
  </si>
  <si>
    <t>"mezi tělocvičnou a družinou" 11,5*5,0</t>
  </si>
  <si>
    <t>713191132</t>
  </si>
  <si>
    <t>Montáž tepelné izolace stavebních konstrukcí - doplňky a konstrukční součásti podlah, stropů vrchem nebo střech překrytím fólií separační z PE</t>
  </si>
  <si>
    <t>-171057557</t>
  </si>
  <si>
    <t>https://podminky.urs.cz/item/CS_URS_2022_02/713191132</t>
  </si>
  <si>
    <t>-8552763</t>
  </si>
  <si>
    <t>538,5*1,1 'Přepočtené koeficientem množství</t>
  </si>
  <si>
    <t>1820521859</t>
  </si>
  <si>
    <t>762</t>
  </si>
  <si>
    <t>Konstrukce tesařské</t>
  </si>
  <si>
    <t>762332644</t>
  </si>
  <si>
    <t>Montáž vázaných konstrukcí krovů střech pultových, sedlových, valbových, stanových čtvercového nebo obdélníkového půdorysu z lepených hranolů s použitím ocelových spojek (spojky ve specifikaci) průřezové plochy přes 288 do 450 cm2</t>
  </si>
  <si>
    <t>-815164765</t>
  </si>
  <si>
    <t>https://podminky.urs.cz/item/CS_URS_2022_02/762332644</t>
  </si>
  <si>
    <t>"pomocný dřevěný profil žlabu" 23,9*2</t>
  </si>
  <si>
    <t>61223230.R</t>
  </si>
  <si>
    <t>hranol BSH 180x220 mm, lepení lamelové dřevo GL28h, nepohledový</t>
  </si>
  <si>
    <t>-444688367</t>
  </si>
  <si>
    <t>"pomocný dřevěný profil žlabu" 0,18*0,48*23,9*2</t>
  </si>
  <si>
    <t>762332645</t>
  </si>
  <si>
    <t>Montáž vázaných konstrukcí krovů střech pultových, sedlových, valbových, stanových čtvercového nebo obdélníkového půdorysu z lepených hranolů s použitím ocelových spojek (spojky ve specifikaci) průřezové plochy přes 450 cm2</t>
  </si>
  <si>
    <t>-711167390</t>
  </si>
  <si>
    <t>https://podminky.urs.cz/item/CS_URS_2022_02/762332645</t>
  </si>
  <si>
    <t>Poznámka k položce:_x000d_
jednotková cena vč. pryžové podložky a vyplnění svislé spáry dřevěnou deskou</t>
  </si>
  <si>
    <t>"vazníky" 15,3*6</t>
  </si>
  <si>
    <t>61223210.R</t>
  </si>
  <si>
    <t>hranol BSH 200x700-1000 mm, lepení lamelové dřevo GL32h, nepohledový</t>
  </si>
  <si>
    <t>919000971</t>
  </si>
  <si>
    <t>"vazníky" 13,1*0,2*6</t>
  </si>
  <si>
    <t>762335614.R</t>
  </si>
  <si>
    <t>Montáž vázaných konstrukcí krovů krokví rovnoběžných s okapem (vlašských) z lepených hranolů s použitím ocelových spojek (spojky ve specifikaci) na dřevěný podklad, průřezové plochy přes 800 do 1000 cm2</t>
  </si>
  <si>
    <t>-1089840504</t>
  </si>
  <si>
    <t>https://podminky.urs.cz/item/CS_URS_2022_02/762335614.R</t>
  </si>
  <si>
    <t>"vlašské krokve" 23,9*7</t>
  </si>
  <si>
    <t>61223220.R</t>
  </si>
  <si>
    <t>hranol BSH 180x480 mm, lepení lamelové dřevo GL28h, nepohledový</t>
  </si>
  <si>
    <t>537865661</t>
  </si>
  <si>
    <t>"vlašské krokve" 0,18*0,48*23,9*7</t>
  </si>
  <si>
    <t>54825060.R</t>
  </si>
  <si>
    <t>kování tesařské trámová botka-třmen dělený BV/T 11-20/220</t>
  </si>
  <si>
    <t>1206905717</t>
  </si>
  <si>
    <t>Poznámka k položce:_x000d_
min. únosnost 29 kN</t>
  </si>
  <si>
    <t>20*7</t>
  </si>
  <si>
    <t>762332R01</t>
  </si>
  <si>
    <t>D+M ocelového ztužidla střechy vč. kotvení a povrchové úpravy</t>
  </si>
  <si>
    <t>-1266210442</t>
  </si>
  <si>
    <t>Poznámka k položce:_x000d_
- pevnost vnitřních konstrukcí S235 JR_x000d_
- pevnost spoj. materiálu 8.8 min. pevnost</t>
  </si>
  <si>
    <t>"výpis ocelových prvků, výkres č. 005" 1052,42</t>
  </si>
  <si>
    <t>"detaily, svary, kotvení, prořez" 12*4*38</t>
  </si>
  <si>
    <t>762395000</t>
  </si>
  <si>
    <t>Spojovací prostředky krovů, bednění a laťování, nadstřešních konstrukcí svory, prkna, hřebíky, pásová ocel, vruty</t>
  </si>
  <si>
    <t>-476276595</t>
  </si>
  <si>
    <t>https://podminky.urs.cz/item/CS_URS_2022_02/762395000</t>
  </si>
  <si>
    <t>998762202</t>
  </si>
  <si>
    <t>Přesun hmot pro konstrukce tesařské stanovený procentní sazbou (%) z ceny vodorovná dopravní vzdálenost do 50 m v objektech výšky přes 6 do 12 m</t>
  </si>
  <si>
    <t>133025328</t>
  </si>
  <si>
    <t>https://podminky.urs.cz/item/CS_URS_2022_02/998762202</t>
  </si>
  <si>
    <t>783213011</t>
  </si>
  <si>
    <t>Preventivní napouštěcí nátěr tesařských prvků proti dřevokazným houbám, hmyzu a plísním nezabudovaných do konstrukce jednonásobný syntetický</t>
  </si>
  <si>
    <t>1804741159</t>
  </si>
  <si>
    <t>https://podminky.urs.cz/item/CS_URS_2022_02/783213011</t>
  </si>
  <si>
    <t>"vazníky" 6*(13,1*2+16*0,2*2)</t>
  </si>
  <si>
    <t>"vlašské krokve" (0,18*2+0,48*2)*23,9*7</t>
  </si>
  <si>
    <t>"pomocný dřevěný profil žlabu" (0,18*2+0,48*2)*23,9*2</t>
  </si>
  <si>
    <t>783213111</t>
  </si>
  <si>
    <t>Preventivní napouštěcí nátěr tesařských prvků proti dřevokazným houbám, hmyzu a plísním zabudovaných do konstrukce jednonásobný syntetický</t>
  </si>
  <si>
    <t>-1150162301</t>
  </si>
  <si>
    <t>https://podminky.urs.cz/item/CS_URS_2022_02/783213111</t>
  </si>
  <si>
    <t>783217101</t>
  </si>
  <si>
    <t>Krycí nátěr tesařských konstrukcí jednonásobný syntetický</t>
  </si>
  <si>
    <t>-1711787234</t>
  </si>
  <si>
    <t>https://podminky.urs.cz/item/CS_URS_2022_02/783217101</t>
  </si>
  <si>
    <t>D.1.4.01 - ZTI</t>
  </si>
  <si>
    <t>Soupis:</t>
  </si>
  <si>
    <t>D.1.4.01a - Vodovod</t>
  </si>
  <si>
    <t xml:space="preserve">    722 - Zdravotechnika - vnitřní vodovod</t>
  </si>
  <si>
    <t xml:space="preserve">      D1 - Potrubí  (tvarovky vč. montáže)</t>
  </si>
  <si>
    <t xml:space="preserve">      D2 - Zařizovací předměty</t>
  </si>
  <si>
    <t xml:space="preserve">      D4 - Ostatní :</t>
  </si>
  <si>
    <t>Pol41</t>
  </si>
  <si>
    <t>Výkopy od stávajícího terénu</t>
  </si>
  <si>
    <t>Pol42</t>
  </si>
  <si>
    <t>Zásyp výkopu zeminou k upravanému terénu viz. vzor. řez</t>
  </si>
  <si>
    <t>Pol43</t>
  </si>
  <si>
    <t>Podkladní štěrk fr.8/16, třídy E</t>
  </si>
  <si>
    <t>Pol44</t>
  </si>
  <si>
    <t>Obsyp štěrkopískem</t>
  </si>
  <si>
    <t>Pol45</t>
  </si>
  <si>
    <t>Odvoz přebytečného výkopku</t>
  </si>
  <si>
    <t>Pol46</t>
  </si>
  <si>
    <t>Uvedení výkopu do původního stavu</t>
  </si>
  <si>
    <t>722</t>
  </si>
  <si>
    <t>Zdravotechnika - vnitřní vodovod</t>
  </si>
  <si>
    <t>D1</t>
  </si>
  <si>
    <t xml:space="preserve">Potrubí  (tvarovky vč. montáže)</t>
  </si>
  <si>
    <t>Pol1</t>
  </si>
  <si>
    <t>Potrubí PPR PN20, pro studenou pitnou vodu, 16x2,2</t>
  </si>
  <si>
    <t>Pol2</t>
  </si>
  <si>
    <t>Potrubí PPR PN20, pro studenou pitnou vodu, 20x2,3</t>
  </si>
  <si>
    <t>Pol3</t>
  </si>
  <si>
    <t>Potrubí PPR PN20, pro studenou pitnou vodu, 25x2,8</t>
  </si>
  <si>
    <t>Pol4</t>
  </si>
  <si>
    <t>Potrubí PPR PN20, pro studenou pitnou vodu, 32x3,6</t>
  </si>
  <si>
    <t>Pol5</t>
  </si>
  <si>
    <t>Potrubí PPR PN20, pro studenou pitnou vodu, 40x4,5</t>
  </si>
  <si>
    <t>Pol6</t>
  </si>
  <si>
    <t>Potrubí PPR PN20, pro teplou vodu, 16x2,2</t>
  </si>
  <si>
    <t>Pol7</t>
  </si>
  <si>
    <t>Potrubí PPR PN20, pro teplou vodu, 32x3,6</t>
  </si>
  <si>
    <t>Pol8</t>
  </si>
  <si>
    <t>Izolace návleková z pěněného PE, tl. 13 mm - 18/13</t>
  </si>
  <si>
    <t>Pol9</t>
  </si>
  <si>
    <t>Izolace návleková z pěněného PE, tl. 25 mm - 22/25</t>
  </si>
  <si>
    <t>Pol10</t>
  </si>
  <si>
    <t>Izolace návleková z pěněného PE, tl. 30 mm - 28/30</t>
  </si>
  <si>
    <t>Pol11</t>
  </si>
  <si>
    <t>Izolace návleková z pěněného PE, tl. 30 mm - 35/30</t>
  </si>
  <si>
    <t>Pol12</t>
  </si>
  <si>
    <t>Izolace návleková z pěněného PE, tl. 30 mm - 42/30</t>
  </si>
  <si>
    <t>Pol13</t>
  </si>
  <si>
    <t>Ocelové potrubí pozink, 1", požární vodovod</t>
  </si>
  <si>
    <t>Pol14</t>
  </si>
  <si>
    <t>Pružná hadice DN15</t>
  </si>
  <si>
    <t>Pol15</t>
  </si>
  <si>
    <t>Potrubí HDPE 110x10 v zemi</t>
  </si>
  <si>
    <t>Pol16</t>
  </si>
  <si>
    <t>Potrubí HDPE 40x3,7 v zemi</t>
  </si>
  <si>
    <t>Pol17</t>
  </si>
  <si>
    <t>Potrubí HDPE d160</t>
  </si>
  <si>
    <t>Pol18</t>
  </si>
  <si>
    <t>Kotvení potrubí</t>
  </si>
  <si>
    <t>Pol19</t>
  </si>
  <si>
    <t>Tlaková zkouška potrubí</t>
  </si>
  <si>
    <t>Pol20</t>
  </si>
  <si>
    <t>Desinfekce s proplach vodovodu</t>
  </si>
  <si>
    <t>Pol21</t>
  </si>
  <si>
    <t>Přesun hmot pro vnitřní vodovod, výšky do 5m</t>
  </si>
  <si>
    <t>Pol22</t>
  </si>
  <si>
    <t>Stavební příprava, prostupy, vč. přípravy prostupů</t>
  </si>
  <si>
    <t>D2</t>
  </si>
  <si>
    <t>Zařizovací předměty</t>
  </si>
  <si>
    <t>Pol23</t>
  </si>
  <si>
    <t>Kulový kohout pro pitnou vodu 5/4" s vypouštěním</t>
  </si>
  <si>
    <t>Pol24</t>
  </si>
  <si>
    <t>Kulový kohout pro pitnou vodu 1" s vypouštěním</t>
  </si>
  <si>
    <t>Pol25</t>
  </si>
  <si>
    <t>Kulový kohout pro pitnou vodu 1/2"</t>
  </si>
  <si>
    <t>Pol26</t>
  </si>
  <si>
    <t>Kulový kohout pro pitnou vodu 5/4"</t>
  </si>
  <si>
    <t>Pol27</t>
  </si>
  <si>
    <t>Hydrant nástěnný, dle návrhu PBŘ</t>
  </si>
  <si>
    <t>Pol28</t>
  </si>
  <si>
    <t>Zpětný ventil 3/4"</t>
  </si>
  <si>
    <t>Pol29</t>
  </si>
  <si>
    <t>Zpětný ventil 1"</t>
  </si>
  <si>
    <t>Pol30</t>
  </si>
  <si>
    <t>Pojišťovací sestava 1"</t>
  </si>
  <si>
    <t>Pol31</t>
  </si>
  <si>
    <t>Ochranná armatura EA na požárním potrubí</t>
  </si>
  <si>
    <t>Pol32</t>
  </si>
  <si>
    <t>Rohový ventil kulový 1/2"-3/8", vč. připojovací hadičky</t>
  </si>
  <si>
    <t>Pol33</t>
  </si>
  <si>
    <t>Baterie umyvadlová dle výběru investora a architekta</t>
  </si>
  <si>
    <t>Pol34</t>
  </si>
  <si>
    <t>Baterie umyvadlová k umyvadlu pro invalidy dle výběru investora a architekta</t>
  </si>
  <si>
    <t>Pol35</t>
  </si>
  <si>
    <t>Dřezová baterie s prodlouženým ramínkem a sprchovým setem do výlevek dle výběru investora a architekta</t>
  </si>
  <si>
    <t>Pol36</t>
  </si>
  <si>
    <t>Splachování pisoáru dle návrhu investora a architekta</t>
  </si>
  <si>
    <t>Pol37</t>
  </si>
  <si>
    <t>Baterie sprchová nástěnná vč. sprch. kompletu dle výběru investora a architekta</t>
  </si>
  <si>
    <t>Pol38</t>
  </si>
  <si>
    <t>Cirkulační čerpadlo</t>
  </si>
  <si>
    <t>Pol39</t>
  </si>
  <si>
    <t>Monolitická vodotěsná šachta 0,5x0,5m, poklop izolovaný betonový s uzávěrem potrubí DN100 a přechodem materiálu PE/LITINA</t>
  </si>
  <si>
    <t>Pol40</t>
  </si>
  <si>
    <t>Monolitická vodotěsná šachta 1,0x1,0m, poklop izolovaný betonový s uzávěrem potrubí DN100 a odbočka pro nový objekt tělocvičny PE D40 s uzávěrem</t>
  </si>
  <si>
    <t>D4</t>
  </si>
  <si>
    <t>Ostatní :</t>
  </si>
  <si>
    <t>Pol49</t>
  </si>
  <si>
    <t>stavební příprava a provedení vodovodu ve stávající trase v objektu s fakturační vod. sestavou</t>
  </si>
  <si>
    <t>Pol50</t>
  </si>
  <si>
    <t>napojení stávajícího litinového potrubí na nové potrubí PE</t>
  </si>
  <si>
    <t>Pol51</t>
  </si>
  <si>
    <t>demontáž a likvidace stávajícího litinového potrubí</t>
  </si>
  <si>
    <t>Pol53</t>
  </si>
  <si>
    <t>testy a revize a zkoušky</t>
  </si>
  <si>
    <t>284130962</t>
  </si>
  <si>
    <t>Pol56</t>
  </si>
  <si>
    <t>pomocné konstrukce</t>
  </si>
  <si>
    <t>Pol58</t>
  </si>
  <si>
    <t>ochrana provedených konstrukcí</t>
  </si>
  <si>
    <t>Pol59</t>
  </si>
  <si>
    <t>ostatní nespecifikované</t>
  </si>
  <si>
    <t>D.1.4.01b - Kanalizace</t>
  </si>
  <si>
    <t xml:space="preserve">    721 - Zdravotechnika - vnitřní kanalizace</t>
  </si>
  <si>
    <t xml:space="preserve">      D2 - Prvky kanalizace  (materiál vč. montáže)</t>
  </si>
  <si>
    <t xml:space="preserve">      D3 - Zařizovací předměty - napojení na kanalizaci</t>
  </si>
  <si>
    <t xml:space="preserve">      D5 - Ostatní :</t>
  </si>
  <si>
    <t>Pol98</t>
  </si>
  <si>
    <t>Zásyp výkopu zeminou k upravenému terénu</t>
  </si>
  <si>
    <t>Pol99</t>
  </si>
  <si>
    <t>Obsyp písčitou (prohozenou) zeminou</t>
  </si>
  <si>
    <t>721</t>
  </si>
  <si>
    <t>Zdravotechnika - vnitřní kanalizace</t>
  </si>
  <si>
    <t>Pol60</t>
  </si>
  <si>
    <t>Potrubí kanalizační PP-HT Ø40 vč. tvarovek</t>
  </si>
  <si>
    <t>Pol61</t>
  </si>
  <si>
    <t>Potrubí kanalizační PP-HT Ø50 vč. tvarovek</t>
  </si>
  <si>
    <t>Pol62</t>
  </si>
  <si>
    <t>Potrubí kanalizační PP-HT Ø75 vč. tvarovek</t>
  </si>
  <si>
    <t>Pol63</t>
  </si>
  <si>
    <t>Potrubí kanalizační PP-HT Ø110 vč. tvarovek</t>
  </si>
  <si>
    <t>Pol64</t>
  </si>
  <si>
    <t>Potrubí kanalizace v zemi PVC KG DN100</t>
  </si>
  <si>
    <t>Pol65</t>
  </si>
  <si>
    <t>Potrubí kanalizace v zemi PVC KG DN125</t>
  </si>
  <si>
    <t>Pol66</t>
  </si>
  <si>
    <t>Potrubí kanalizace v zemi PVC KG DN150</t>
  </si>
  <si>
    <t>Pol67</t>
  </si>
  <si>
    <t>Potrubí kanalizace v zemi PVC KG DN200</t>
  </si>
  <si>
    <t>Pol68</t>
  </si>
  <si>
    <t>Potrubí kanalizace v zemi PVC KG DN300</t>
  </si>
  <si>
    <t xml:space="preserve">Prvky kanalizace  (materiál vč. montáže)</t>
  </si>
  <si>
    <t>Pol69</t>
  </si>
  <si>
    <t>Čistící tvarovka DN 75</t>
  </si>
  <si>
    <t>Pol70</t>
  </si>
  <si>
    <t>Čistící tvarovka DN 110</t>
  </si>
  <si>
    <t>Pol71</t>
  </si>
  <si>
    <t>Čistící tvarovka DN 125</t>
  </si>
  <si>
    <t>Pol72</t>
  </si>
  <si>
    <t>Čistící tvarovka DN 300</t>
  </si>
  <si>
    <t>Pol73</t>
  </si>
  <si>
    <t>Hlavice ventilační HL810 DN100</t>
  </si>
  <si>
    <t>Pol74</t>
  </si>
  <si>
    <t>Redukce 100/75</t>
  </si>
  <si>
    <t>Pol75</t>
  </si>
  <si>
    <t>Redukce 125/100</t>
  </si>
  <si>
    <t>Pol76</t>
  </si>
  <si>
    <t>Redukce 200/125</t>
  </si>
  <si>
    <t>Pol77</t>
  </si>
  <si>
    <t>Lapač střešních splavenin DN125</t>
  </si>
  <si>
    <t>Pol78</t>
  </si>
  <si>
    <t>Dvorní vpust DN100, svislý odtok s litinovou mřížkou, kalový koš</t>
  </si>
  <si>
    <t>Pol79</t>
  </si>
  <si>
    <t>Retenční nádrž 20m3, plastová k obetonování, 2x betonový poklop tř. B</t>
  </si>
  <si>
    <t>Pol80</t>
  </si>
  <si>
    <t>Sifon s vodní a mechanickou uzávěrkou HL21</t>
  </si>
  <si>
    <t>Pol81</t>
  </si>
  <si>
    <t>Sifon s vodní a mechanickou uzávěrkou HL136.3</t>
  </si>
  <si>
    <t>Pol82</t>
  </si>
  <si>
    <t>Regulační prvek v retenční nádrži T DN200</t>
  </si>
  <si>
    <t>Pol83</t>
  </si>
  <si>
    <t>Monolitická revizní šachta pod podlahou družiny, 1,0x1,0m, poklop betonový, překrytý podlahou třídy družiny</t>
  </si>
  <si>
    <t>Pol84</t>
  </si>
  <si>
    <t>Revizní šachta Ø1,0m betonová skružová, poklop betonový tř.B</t>
  </si>
  <si>
    <t>Pol85</t>
  </si>
  <si>
    <t>Revizní filtrační plastová šachta Ø400 vč. dna s betonovým poklopem</t>
  </si>
  <si>
    <t>Pol86</t>
  </si>
  <si>
    <t>Revizní plastová šachta Ø400 vč. dna s betonovým poklopem tř.B</t>
  </si>
  <si>
    <t>D3</t>
  </si>
  <si>
    <t>Zařizovací předměty - napojení na kanalizaci</t>
  </si>
  <si>
    <t>Pol87</t>
  </si>
  <si>
    <t>WC mísa dle výběru investora a architekta</t>
  </si>
  <si>
    <t>Pol88</t>
  </si>
  <si>
    <t>WC mísa pro invalidy dle výběru investora a architekta</t>
  </si>
  <si>
    <t>Pol89</t>
  </si>
  <si>
    <t>Umyvadlo dle výběru investora a architekta</t>
  </si>
  <si>
    <t>Pol90</t>
  </si>
  <si>
    <t>Umyvadlo pro invalidy dle výběru investora a architekta</t>
  </si>
  <si>
    <t>Pol91</t>
  </si>
  <si>
    <t>Výlevka keramická dle výběru investora a architekta</t>
  </si>
  <si>
    <t>Pol92</t>
  </si>
  <si>
    <t>Pisoár keramický dle výběru investora a architekta</t>
  </si>
  <si>
    <t>Pol93</t>
  </si>
  <si>
    <t>Podlahový žlab do sprchových koutů dl 2,5m, 2x vpust se svislým odtokem a vodní a mechanickou zápachovou uzávěrkou</t>
  </si>
  <si>
    <t>Pol94</t>
  </si>
  <si>
    <t>Podlahová vpust DN75 s vodní a mechanickou zápachovou uzávěrkou, nerezová mřížka</t>
  </si>
  <si>
    <t>Pol95</t>
  </si>
  <si>
    <t>Závěsné WC vč. Příslušenství</t>
  </si>
  <si>
    <t>Pol96</t>
  </si>
  <si>
    <t>Sifon umyvadlový DN 40 - chrom vč. těsnění</t>
  </si>
  <si>
    <t>Pol97</t>
  </si>
  <si>
    <t>Příprava pro odpad DN50 vč. zavíčkování</t>
  </si>
  <si>
    <t>D5</t>
  </si>
  <si>
    <t>testy, revize a zkoušky</t>
  </si>
  <si>
    <t>D.1.4.03 - VZT</t>
  </si>
  <si>
    <t xml:space="preserve">    751 - Vzduchotechnika</t>
  </si>
  <si>
    <t xml:space="preserve">      D01 - Zař.č.1 - Šatny</t>
  </si>
  <si>
    <t xml:space="preserve">      D02 - Zař.č.2 - Tělocvična</t>
  </si>
  <si>
    <t xml:space="preserve">      D03 - Zař.č.3 – Jednotlivé místnosti</t>
  </si>
  <si>
    <t xml:space="preserve">      D04 - Nátěry</t>
  </si>
  <si>
    <t xml:space="preserve">      D05 - Izolace</t>
  </si>
  <si>
    <t xml:space="preserve">      D06 - Ostatní</t>
  </si>
  <si>
    <t>751</t>
  </si>
  <si>
    <t>Vzduchotechnika</t>
  </si>
  <si>
    <t>D01</t>
  </si>
  <si>
    <t>Zař.č.1 - Šatny</t>
  </si>
  <si>
    <t>1.01</t>
  </si>
  <si>
    <t>Klimatizační jednotka, Qv=1350 m3/hod; P=2x0,5 kW; Qt=4,3 kW, specifikace viz nabídka 22JH025</t>
  </si>
  <si>
    <t>-1337605550</t>
  </si>
  <si>
    <t>1.02</t>
  </si>
  <si>
    <t>Vířivý anemostat VDW-Q-Z-H-M-L/600x24</t>
  </si>
  <si>
    <t>-45083055</t>
  </si>
  <si>
    <t>1.03</t>
  </si>
  <si>
    <t>Vyústka obdélníková komfortní 400x140</t>
  </si>
  <si>
    <t>278134123</t>
  </si>
  <si>
    <t>1.04</t>
  </si>
  <si>
    <t>Talířový ventil KO 200 vč mont. rámečku</t>
  </si>
  <si>
    <t>1375556247</t>
  </si>
  <si>
    <t>1.05</t>
  </si>
  <si>
    <t>Talířový ventil KO 160 vč. mont. rámečku</t>
  </si>
  <si>
    <t>680234637</t>
  </si>
  <si>
    <t>1.06</t>
  </si>
  <si>
    <t>Talířový ventil KO 125 vč. mont. rámečku</t>
  </si>
  <si>
    <t>-915602502</t>
  </si>
  <si>
    <t>1.07</t>
  </si>
  <si>
    <t>Talířový ventil KO 100 vč. mont. rámečku</t>
  </si>
  <si>
    <t>621688662</t>
  </si>
  <si>
    <t>1.08</t>
  </si>
  <si>
    <t>Stěnová mřížka uzavřená 825x75/12,5</t>
  </si>
  <si>
    <t>311745144</t>
  </si>
  <si>
    <t>1.09</t>
  </si>
  <si>
    <t>Protidešťová žaluzie 400x500</t>
  </si>
  <si>
    <t>1723384767</t>
  </si>
  <si>
    <t>1.10</t>
  </si>
  <si>
    <t>Kruhový tlumič hluku 315-1000</t>
  </si>
  <si>
    <t>-1730389909</t>
  </si>
  <si>
    <t>1.121</t>
  </si>
  <si>
    <t>Ohebné hliníkové potrubí s tlumičem Js 200</t>
  </si>
  <si>
    <t>-261994083</t>
  </si>
  <si>
    <t>1.122</t>
  </si>
  <si>
    <t>Ohebné hliníkové potrubí s tlumičem Js 160</t>
  </si>
  <si>
    <t>-529583966</t>
  </si>
  <si>
    <t>1.123</t>
  </si>
  <si>
    <t>Ohebné hliníkové potrubí s tlumičem Js 125</t>
  </si>
  <si>
    <t>-1542011498</t>
  </si>
  <si>
    <t>1.124</t>
  </si>
  <si>
    <t>Ohebné hliníkové potrubí s tlumičem Js 100</t>
  </si>
  <si>
    <t>718939002</t>
  </si>
  <si>
    <t>1.13</t>
  </si>
  <si>
    <t>Potrubí skupiny I z ocelového pozink. plechu vč. tvarových kusů, 30% v.s. obvod 1050/20%</t>
  </si>
  <si>
    <t>529478702</t>
  </si>
  <si>
    <t>1.141</t>
  </si>
  <si>
    <t xml:space="preserve">Potrubí spiro vč. tvar. kusů  Ø 315</t>
  </si>
  <si>
    <t>1314508829</t>
  </si>
  <si>
    <t>Poznámka k položce:_x000d_
Odvodní část potrubí zajistit proti unikání vysrážené vlhkosti!</t>
  </si>
  <si>
    <t>1.142</t>
  </si>
  <si>
    <t xml:space="preserve">Potrubí spiro vč. tvar. kusů  Ø 250</t>
  </si>
  <si>
    <t>-1365471170</t>
  </si>
  <si>
    <t>1.143</t>
  </si>
  <si>
    <t xml:space="preserve">Potrubí spiro vč. tvar. kusů  Ø 160</t>
  </si>
  <si>
    <t>777828063</t>
  </si>
  <si>
    <t>1.144</t>
  </si>
  <si>
    <t xml:space="preserve">Potrubí spiro vč. tvar. kusů  Ø 125</t>
  </si>
  <si>
    <t>-1882376648</t>
  </si>
  <si>
    <t>1.145</t>
  </si>
  <si>
    <t xml:space="preserve">Potrubí spiro vč. tvar. kusů  Ø 100</t>
  </si>
  <si>
    <t>91398847</t>
  </si>
  <si>
    <t>1.146</t>
  </si>
  <si>
    <t>286239228</t>
  </si>
  <si>
    <t>1.15</t>
  </si>
  <si>
    <t>Spojovací a těsnící materiál</t>
  </si>
  <si>
    <t>-1793382731</t>
  </si>
  <si>
    <t>1.16</t>
  </si>
  <si>
    <t>Závěsy</t>
  </si>
  <si>
    <t>-1145580519</t>
  </si>
  <si>
    <t>1.17</t>
  </si>
  <si>
    <t>Kompletní montáž zařízení č.1</t>
  </si>
  <si>
    <t>1568266051</t>
  </si>
  <si>
    <t>D02</t>
  </si>
  <si>
    <t>Zař.č.2 - Tělocvična</t>
  </si>
  <si>
    <t>2.01</t>
  </si>
  <si>
    <t>Klimatizační jednotka, Qv=3600 m3/hod; P=2x2,5 kW; Qt=3,9 kW, specifikace viz nabídka 22JH025</t>
  </si>
  <si>
    <t>1195128172</t>
  </si>
  <si>
    <t>2.02</t>
  </si>
  <si>
    <t>Protidešťová žaluzie 1000x500</t>
  </si>
  <si>
    <t>-381881323</t>
  </si>
  <si>
    <t>2.03</t>
  </si>
  <si>
    <t>Vyústka obdélníková komfortní 400x200, dvouřadá, regulace I</t>
  </si>
  <si>
    <t>362331488</t>
  </si>
  <si>
    <t>2.04</t>
  </si>
  <si>
    <t>Vyústka obdélníková komfortní 560x280, jednořadá, regulace I</t>
  </si>
  <si>
    <t>939936564</t>
  </si>
  <si>
    <t>2.05</t>
  </si>
  <si>
    <t>Vložka tlumiče 100x490 s oběma plechy</t>
  </si>
  <si>
    <t>1789820872</t>
  </si>
  <si>
    <t>2.06</t>
  </si>
  <si>
    <t>Vložka tlumiče 100x490 s náběhovým plechem</t>
  </si>
  <si>
    <t>278061990</t>
  </si>
  <si>
    <t>2.07</t>
  </si>
  <si>
    <t>Vložka tlumiče 100x490 s odtokovým plechem</t>
  </si>
  <si>
    <t>1484282160</t>
  </si>
  <si>
    <t>2.08</t>
  </si>
  <si>
    <t xml:space="preserve">Potrubí spiro vč. tvar. kusů  Ø 450</t>
  </si>
  <si>
    <t>-564530099</t>
  </si>
  <si>
    <t>2.091</t>
  </si>
  <si>
    <t>Potrubí skupiny I z ocelového pozink. plechu vč. tvarových kusů, 30% v.s. obvod 3500/100%</t>
  </si>
  <si>
    <t>303296846</t>
  </si>
  <si>
    <t>2.092</t>
  </si>
  <si>
    <t>Potrubí skupiny I z ocelového pozink. plechu vč. tvarových kusů, 30% v.s. obvod 2630/50%</t>
  </si>
  <si>
    <t>-1918821017</t>
  </si>
  <si>
    <t>2.093</t>
  </si>
  <si>
    <t>Potrubí skupiny I z ocelového pozink. plechu vč. tvarových kusů, 30% v.s. obvod 1890/30%</t>
  </si>
  <si>
    <t>1783619337</t>
  </si>
  <si>
    <t>2.10</t>
  </si>
  <si>
    <t>Výfuková hlavice Ø 450</t>
  </si>
  <si>
    <t>1775122882</t>
  </si>
  <si>
    <t>2.11</t>
  </si>
  <si>
    <t>Požární klapka 630x500 ruční, teplotní s koncovým spínačem</t>
  </si>
  <si>
    <t>1312415004</t>
  </si>
  <si>
    <t>2.12</t>
  </si>
  <si>
    <t>316593051</t>
  </si>
  <si>
    <t>2.13</t>
  </si>
  <si>
    <t>751809603</t>
  </si>
  <si>
    <t>2.14</t>
  </si>
  <si>
    <t>Kompletní montáž zařízení č.2</t>
  </si>
  <si>
    <t>-968920381</t>
  </si>
  <si>
    <t>D03</t>
  </si>
  <si>
    <t>Zař.č.3 – Jednotlivé místnosti</t>
  </si>
  <si>
    <t>3.01</t>
  </si>
  <si>
    <t>Radiální ventilátor nástěnný Qv=90 m3/hod, P=10 W (230 V) s doběhem chodu</t>
  </si>
  <si>
    <t>818456799</t>
  </si>
  <si>
    <t>3.02</t>
  </si>
  <si>
    <t>Potrubí spiro vč. tvar. kusů a ukončení na střeše Ø 100</t>
  </si>
  <si>
    <t>1165523636</t>
  </si>
  <si>
    <t>3.03</t>
  </si>
  <si>
    <t>1138852267</t>
  </si>
  <si>
    <t>3.04</t>
  </si>
  <si>
    <t>-699714200</t>
  </si>
  <si>
    <t>3.05</t>
  </si>
  <si>
    <t>Kompletní montáž zařízení č.3</t>
  </si>
  <si>
    <t>-2010661980</t>
  </si>
  <si>
    <t>D04</t>
  </si>
  <si>
    <t>Nátěry</t>
  </si>
  <si>
    <t>4.01</t>
  </si>
  <si>
    <t>Nátěr vzd. zařízení a potrubí, kde není kryto a ve venkovním prostoru. Odstín dle návrhu architekta</t>
  </si>
  <si>
    <t>D05</t>
  </si>
  <si>
    <t>Izolace</t>
  </si>
  <si>
    <t>5.01</t>
  </si>
  <si>
    <t>Tepelná a hluková izolace vzd. potrubí. 6cm minerální plsti na trny + obal AL folií</t>
  </si>
  <si>
    <t>5.02</t>
  </si>
  <si>
    <t>Požární izolace vzd. potrubí. 6cm minerální plsti na trny + obal AL folií. Požární odolnost 30min</t>
  </si>
  <si>
    <t>1019216605</t>
  </si>
  <si>
    <t>D06</t>
  </si>
  <si>
    <t>6.01</t>
  </si>
  <si>
    <t>Příprava ke komplexnímu vyzkoušení</t>
  </si>
  <si>
    <t>hod.</t>
  </si>
  <si>
    <t>6.02</t>
  </si>
  <si>
    <t>Komplexní vyzkoušení</t>
  </si>
  <si>
    <t>6.03</t>
  </si>
  <si>
    <t>Zkušební provoz</t>
  </si>
  <si>
    <t>6.04</t>
  </si>
  <si>
    <t>Zaučení obsluhy</t>
  </si>
  <si>
    <t>D.1.4.04 - ÚT, Chlad</t>
  </si>
  <si>
    <t>PSV - PSV</t>
  </si>
  <si>
    <t xml:space="preserve">    730 - Ústřední vytápění</t>
  </si>
  <si>
    <t xml:space="preserve">      730.1 - areálová přípojka - bezkanálové potrubí</t>
  </si>
  <si>
    <t>730</t>
  </si>
  <si>
    <t>Ústřední vytápění</t>
  </si>
  <si>
    <t>Pol100</t>
  </si>
  <si>
    <t>nepřímotopený zásobník pro ohřev TV, obsah 400 ltr, 1100ltr/hod / 30kW</t>
  </si>
  <si>
    <t>Poznámka k položce:_x000d_
oběhové čerpadlo s proměnlivými otáčkami včetně nezbytné proudové ochrany</t>
  </si>
  <si>
    <t>Pol101</t>
  </si>
  <si>
    <t>oběhové čerpadlo s proměnlivými otáčkami včetně nezbytné proudové ochrany dop. výška 6m, průtok 1,22m3/hod, el. příkon 48W/230V</t>
  </si>
  <si>
    <t>Pol102</t>
  </si>
  <si>
    <t>oběhové čerpadlo s proměnlivými otáčkami včetně nezbytné proudové ochrany dop. výška 3m, průtok 0,19m3/hod, el. příkon 16W/230V</t>
  </si>
  <si>
    <t>Poznámka k položce:_x000d_
přímočinný, tlakově nezávislý regulační ventil s automatickým omezovačem průtoku</t>
  </si>
  <si>
    <t>Pol103</t>
  </si>
  <si>
    <t>přímočinný, tlakově nezávislý regulační ventil s automatickým omezovačem průtoku DN15, plynulá regulace, průtok 0,19m3/hod, dp 15kPa</t>
  </si>
  <si>
    <t>Pol104</t>
  </si>
  <si>
    <t>přímočinný, tlakově nezávislý regulační ventil s automatickým omezovačem průtoku DN25, plynulá regulace, průtok 1,22m3/hod, dp 23kPa</t>
  </si>
  <si>
    <t>Pol105</t>
  </si>
  <si>
    <t>servopohon - plynulá regulace</t>
  </si>
  <si>
    <t>Poznámka k položce:_x000d_
uzavírací ventil</t>
  </si>
  <si>
    <t>Pol106</t>
  </si>
  <si>
    <t>uzavírací ventil DN 20</t>
  </si>
  <si>
    <t>Pol107</t>
  </si>
  <si>
    <t>uzavírací ventil DN 40</t>
  </si>
  <si>
    <t>Poznámka k položce:_x000d_
zpětný ventil</t>
  </si>
  <si>
    <t>Pol108</t>
  </si>
  <si>
    <t>zpětný ventil DN 20</t>
  </si>
  <si>
    <t>Pol109</t>
  </si>
  <si>
    <t>zpětný ventil DN 40</t>
  </si>
  <si>
    <t>Poznámka k položce:_x000d_
filtr</t>
  </si>
  <si>
    <t>Pol110</t>
  </si>
  <si>
    <t>filtr DN 20</t>
  </si>
  <si>
    <t>Pol111</t>
  </si>
  <si>
    <t>filtr DN 40</t>
  </si>
  <si>
    <t>Pol112</t>
  </si>
  <si>
    <t>vypouštěcí kohout</t>
  </si>
  <si>
    <t>Pol113</t>
  </si>
  <si>
    <t>odvzdušňovací ventil</t>
  </si>
  <si>
    <t>Pol114</t>
  </si>
  <si>
    <t>manometr</t>
  </si>
  <si>
    <t>Pol115</t>
  </si>
  <si>
    <t>teploměr</t>
  </si>
  <si>
    <t>Poznámka k položce:_x000d_
ocelové bezešvé potrubí včetně základního nátěru a tepelné izolace z polyetylénu</t>
  </si>
  <si>
    <t>Pol116</t>
  </si>
  <si>
    <t>ocelové bezešvé potrubí včetně základního nátěru a tepelné izolace z polyetylénu DN 10 - TI 20mm</t>
  </si>
  <si>
    <t>Poznámka k položce:_x000d_
součástí dodávky potrubí bude i příslušné množství závěsů pro potrubí a pevných bodů</t>
  </si>
  <si>
    <t>Pol117</t>
  </si>
  <si>
    <t>ocelové bezešvé potrubí včetně základního nátěru a tepelné izolace z polyetylénu DN 15 - TI 20mm</t>
  </si>
  <si>
    <t>Pol118</t>
  </si>
  <si>
    <t>ocelové bezešvé potrubí včetně základního nátěru a tepelné izolace z polyetylénu DN 20 - TI 20mm</t>
  </si>
  <si>
    <t>Pol119</t>
  </si>
  <si>
    <t>ocelové bezešvé potrubí včetně základního nátěru a tepelné izolace z polyetylénu DN 25 - TI 25mm</t>
  </si>
  <si>
    <t>Pol120</t>
  </si>
  <si>
    <t>ocelové bezešvé potrubí včetně základního nátěru a tepelné izolace z polyetylénu DN 40 - TI 40mm</t>
  </si>
  <si>
    <t>Pol121</t>
  </si>
  <si>
    <t>vysazení přípojky DN 40 na stávající rozvody v PS</t>
  </si>
  <si>
    <t>soub.</t>
  </si>
  <si>
    <t>Poznámka k položce:_x000d_
desková otopná tělesa typu VK s vestavěným radiátorovým ventilem_x000d_
tělesa budou osazena tlakově nezávislým radiátorovým ventilem s automatickou regulací průtoku</t>
  </si>
  <si>
    <t>Pol122</t>
  </si>
  <si>
    <t>desková otopná tělesa typu VK s vestavěným radiátorovým ventilem 21VK-600x1000</t>
  </si>
  <si>
    <t>Poznámka k položce:_x000d_
tělesa budou osazena tlakově nezávislým radiátorovým ventilem s automatickou regulací průtoku, součástí dodávky budou i konzole pro osazení na stěnu</t>
  </si>
  <si>
    <t>Pol123</t>
  </si>
  <si>
    <t>desková otopná tělesa typu VK s vestavěným radiátorovým ventilem 21VK-600x1200</t>
  </si>
  <si>
    <t>Pol124</t>
  </si>
  <si>
    <t>desková otopná tělesa typu VK s vestavěným radiátorovým ventilem 22VK-600x2000</t>
  </si>
  <si>
    <t>Poznámka k položce:_x000d_
tělesa budou osazena tlakově nezávislým radiátorovým ventilem s automatickou regulací průtoku, součástí dodávky budou i konzole pro osazení na stěnu_x000d_
ocelová článková tělesa s integrovaným ventilem_x000d_
tělesa budou osazena tlakově nezávislým radiátorovým ventilem s automatickou regulací průtoku</t>
  </si>
  <si>
    <t>Pol125</t>
  </si>
  <si>
    <t>ocelová článková tělesa s integrovaným ventilem C3-12/1000/107 - ITV</t>
  </si>
  <si>
    <t>Pol126</t>
  </si>
  <si>
    <t>ocelová článková tělesa s integrovaným ventilem C3-10/1800/107 - ITV</t>
  </si>
  <si>
    <t>Pol127</t>
  </si>
  <si>
    <t>radiátorový ventil tlakově nezávislý s automatickou regulací průtoku</t>
  </si>
  <si>
    <t>Pol128</t>
  </si>
  <si>
    <t>termostatická hlavice v provedení pro veřejné budovy</t>
  </si>
  <si>
    <t>Pol129</t>
  </si>
  <si>
    <t>servopohon - tělocvična - pouze montáž (dod MaR)</t>
  </si>
  <si>
    <t>Poznámka k položce:_x000d_
sdružené radiátorové šroubení</t>
  </si>
  <si>
    <t>Pol130</t>
  </si>
  <si>
    <t>sdružené radiátorové šroubení DN 15</t>
  </si>
  <si>
    <t>Pol131</t>
  </si>
  <si>
    <t>radiátorový odvzdušňovací ventilek</t>
  </si>
  <si>
    <t>Poznámka k položce:_x000d_
rozdělovač podlahového topení_x000d_
rozdělovač podlahového vytápění bude osazen tlakově nezávislými ventily s regulací maximáoního průtoku.</t>
  </si>
  <si>
    <t>Pol132</t>
  </si>
  <si>
    <t>rozdělovač podlahového topení 6 okruhů</t>
  </si>
  <si>
    <t>Poznámka k položce:_x000d_
rozdělovač podlahového vytápění bude osazen tlakově nezávislými ventily s regulací maximáoního průtoku.</t>
  </si>
  <si>
    <t>Pol133</t>
  </si>
  <si>
    <t>mísící baterie pro podlahové vytápění, zajistí teplotní spád 40/30°C</t>
  </si>
  <si>
    <t>kompl</t>
  </si>
  <si>
    <t>Pol134</t>
  </si>
  <si>
    <t>servisní skříň rozdělovače podlahového vytápění 800/800/150 - na omítku</t>
  </si>
  <si>
    <t>Pol135</t>
  </si>
  <si>
    <t>systémová deska podlahového topení s výstupky</t>
  </si>
  <si>
    <t>Poznámka k položce:_x000d_
včetně dilatačních pásků, distančních podložek a plastifikátoru_x000d_
včetně dilatačních pásků, distančních podložek a plastifikátoru_x000d_
PEX rozvody podlahového topení</t>
  </si>
  <si>
    <t>Pol136</t>
  </si>
  <si>
    <t>PEX rozvody podlahového topení 17x2,0</t>
  </si>
  <si>
    <t>Poznámka k položce:_x000d_
regulace podlahového topení</t>
  </si>
  <si>
    <t>Pol137</t>
  </si>
  <si>
    <t>prostorový termostat</t>
  </si>
  <si>
    <t>Pol138</t>
  </si>
  <si>
    <t>rozvaděč pro regulaci</t>
  </si>
  <si>
    <t>Pol139</t>
  </si>
  <si>
    <t>termopohon</t>
  </si>
  <si>
    <t>Poznámka k položce:_x000d_
regulace podlahového topení _x000d_
bezkanálové předizolované potrubí</t>
  </si>
  <si>
    <t>730.1</t>
  </si>
  <si>
    <t>areálová přípojka - bezkanálové potrubí</t>
  </si>
  <si>
    <t>Pol140</t>
  </si>
  <si>
    <t>bezkanálové předizolované potrubí DN 40 (D - 110)</t>
  </si>
  <si>
    <t>Poznámka k položce:_x000d_
areálová přípojka - bezkanálové potrubí_x000d_
předizolovaný oblouk pro bezkanálové potrubí</t>
  </si>
  <si>
    <t>Pol141</t>
  </si>
  <si>
    <t>předizolovaný oblouk pro bezkanálové potrubí DN 40 - 90°, (D -110)</t>
  </si>
  <si>
    <t>Poznámka k položce:_x000d_
areálová přípojka - bezkanálové potrubí</t>
  </si>
  <si>
    <t>Poznámka k položce:_x000d_
areálová přípojka - bezkanálové potrubí_x000d_
obloukový pevný bod pro bezkanálové potrubí</t>
  </si>
  <si>
    <t>Pol142</t>
  </si>
  <si>
    <t>obloukový pevný bod pro bezkanálové potrubí DN 40 - 90°, (D -110) - patní koleno</t>
  </si>
  <si>
    <t>Pol143</t>
  </si>
  <si>
    <t>koncovka pro utěsnnění izolace D110/DN40</t>
  </si>
  <si>
    <t>Pol144</t>
  </si>
  <si>
    <t>dilatační pěnové polštáře l=1000mm</t>
  </si>
  <si>
    <t>Poznámka k položce:_x000d_
průchodka plynotěsná a proti tlakové vodě</t>
  </si>
  <si>
    <t>Pol145</t>
  </si>
  <si>
    <t>průchodka plynotěsná a proti tlakové vodě pro D 110</t>
  </si>
  <si>
    <t>Pol146</t>
  </si>
  <si>
    <t>výstražná páska</t>
  </si>
  <si>
    <t>Pol147</t>
  </si>
  <si>
    <t>výkop</t>
  </si>
  <si>
    <t>Pol148</t>
  </si>
  <si>
    <t>zhutněný zásyp</t>
  </si>
  <si>
    <t>Pol149</t>
  </si>
  <si>
    <t>propláchnutí a pročištění otopného systému</t>
  </si>
  <si>
    <t>soub</t>
  </si>
  <si>
    <t>Pol150</t>
  </si>
  <si>
    <t>napuštění otopnéhoí systému</t>
  </si>
  <si>
    <t>Pol151</t>
  </si>
  <si>
    <t>tlaková a topná zkouška</t>
  </si>
  <si>
    <t>D.1.4.5 - MaR (odhad)</t>
  </si>
  <si>
    <t>M - M</t>
  </si>
  <si>
    <t xml:space="preserve">    MaR - Měření a regulace</t>
  </si>
  <si>
    <t>MaR</t>
  </si>
  <si>
    <t>Měření a regulace</t>
  </si>
  <si>
    <t>M240001</t>
  </si>
  <si>
    <t>Měření a regulace - komplet provedení d+m dle dílenské dokumentace</t>
  </si>
  <si>
    <t>619978743</t>
  </si>
  <si>
    <t>D.1.4.6 - ESIL</t>
  </si>
  <si>
    <t>741 - ELEKTROMONTÁŽE</t>
  </si>
  <si>
    <t xml:space="preserve">    741.01 - VODIČ JEDNOŽILOVÝ, IZOLACE PVC</t>
  </si>
  <si>
    <t xml:space="preserve">    741.02 - KABEL SILOVÝ,IZOLACE PVC</t>
  </si>
  <si>
    <t xml:space="preserve">    741.03 - Montáž trubek elektroinstalačních-plastových ohebných, svítidla,</t>
  </si>
  <si>
    <t xml:space="preserve">    741.04 - Montáž rozváděčů litinových, hliníkových nebo plastových skříněk hmotnosti</t>
  </si>
  <si>
    <t xml:space="preserve">    741.05 - Montáž zásuvek domovních se zapojením vodičů, vestavných 10 popř.16 A, spínačů</t>
  </si>
  <si>
    <t xml:space="preserve">    741.06 - Ukončení vodičů izolovaných s označením a zapojením v rozváděči nebo na přístroji</t>
  </si>
  <si>
    <t xml:space="preserve">    741.07 - Zkoušky a prohlídky elektrických rozvodů a zařízení celková prohlídka a vyhotovení revizní zprávy pr</t>
  </si>
  <si>
    <t xml:space="preserve">    741.08 - HODINOVE ZUCTOVACI SAZBY - stávající instalace</t>
  </si>
  <si>
    <t xml:space="preserve">    741.09 - HODINOVE ZUCTOVACI SAZBY</t>
  </si>
  <si>
    <t xml:space="preserve">    741.10 - SPOLUPRACE S DODAVATELEM PRI</t>
  </si>
  <si>
    <t xml:space="preserve">    741.11 - KOORDINACE POSTUPU PRACI</t>
  </si>
  <si>
    <t xml:space="preserve">    741.12 - PROVEDENI REVIZNICH ZKOUSEK</t>
  </si>
  <si>
    <t>741</t>
  </si>
  <si>
    <t>ELEKTROMONTÁŽE</t>
  </si>
  <si>
    <t>741.01</t>
  </si>
  <si>
    <t>VODIČ JEDNOŽILOVÝ, IZOLACE PVC</t>
  </si>
  <si>
    <t>741R00101</t>
  </si>
  <si>
    <t>CYA 25</t>
  </si>
  <si>
    <t>741.02</t>
  </si>
  <si>
    <t>KABEL SILOVÝ,IZOLACE PVC</t>
  </si>
  <si>
    <t>741R00201</t>
  </si>
  <si>
    <t>CYKY-J 5x10, pevně</t>
  </si>
  <si>
    <t>741R00202</t>
  </si>
  <si>
    <t>CYKY-J 5x1,5, pevně</t>
  </si>
  <si>
    <t>741R00203</t>
  </si>
  <si>
    <t>CYKY-J 3x2,5, pevně</t>
  </si>
  <si>
    <t>741R00204</t>
  </si>
  <si>
    <t>CYKY-J 3x1,5, pevně</t>
  </si>
  <si>
    <t>741R00205</t>
  </si>
  <si>
    <t>CYKY-O 3x1,5, pevně</t>
  </si>
  <si>
    <t>741.03</t>
  </si>
  <si>
    <t>Montáž trubek elektroinstalačních-plastových ohebných, svítidla,</t>
  </si>
  <si>
    <t>741R00301</t>
  </si>
  <si>
    <t>Svorkovnice 2,5/3, 2,5/4, 2,5/5</t>
  </si>
  <si>
    <t>741R00302</t>
  </si>
  <si>
    <t>LED panel 127014 48W 4000K 4100lm bílý</t>
  </si>
  <si>
    <t>741R00303</t>
  </si>
  <si>
    <t>Svítidlo LED SPORT 15680/840</t>
  </si>
  <si>
    <t>741R00304</t>
  </si>
  <si>
    <t>Nouzové LED osvětlení 3W IP65 IK07, GTV</t>
  </si>
  <si>
    <t>741.04</t>
  </si>
  <si>
    <t>Montáž rozváděčů litinových, hliníkových nebo plastových skříněk hmotnosti</t>
  </si>
  <si>
    <t>741R00401</t>
  </si>
  <si>
    <t>přes 10 do 20 kg</t>
  </si>
  <si>
    <t>741R00402</t>
  </si>
  <si>
    <t>Přepěťová ochrana 4P 280V/40kA</t>
  </si>
  <si>
    <t>741R00403</t>
  </si>
  <si>
    <t>Proudový chránič 40/4/003</t>
  </si>
  <si>
    <t>741R00404</t>
  </si>
  <si>
    <t>C10/1 jistič</t>
  </si>
  <si>
    <t>741R00405</t>
  </si>
  <si>
    <t>B10/1Jistič</t>
  </si>
  <si>
    <t>741R00406</t>
  </si>
  <si>
    <t>B16/1 Jistič</t>
  </si>
  <si>
    <t>741R00407</t>
  </si>
  <si>
    <t>B6/1 jistič</t>
  </si>
  <si>
    <t>Ks</t>
  </si>
  <si>
    <t>741R00408</t>
  </si>
  <si>
    <t>Bistabilní relé 10A/230V</t>
  </si>
  <si>
    <t>741.05</t>
  </si>
  <si>
    <t>Montáž zásuvek domovních se zapojením vodičů, vestavných 10 popř.16 A, spínačů</t>
  </si>
  <si>
    <t>741R00501</t>
  </si>
  <si>
    <t>Zásuvka 230V dvojitá</t>
  </si>
  <si>
    <t>741R00502</t>
  </si>
  <si>
    <t>Spínače , řazení č.1, 5, 6, 7</t>
  </si>
  <si>
    <t>741R00503</t>
  </si>
  <si>
    <t>Tlačítkový spínač</t>
  </si>
  <si>
    <t>741R00504</t>
  </si>
  <si>
    <t>Přístrojové krabice KU 68</t>
  </si>
  <si>
    <t>741.06</t>
  </si>
  <si>
    <t>Ukončení vodičů izolovaných s označením a zapojením v rozváděči nebo na přístroji</t>
  </si>
  <si>
    <t>741R00601</t>
  </si>
  <si>
    <t>do 10 mm2</t>
  </si>
  <si>
    <t>741R00602</t>
  </si>
  <si>
    <t>do 2,5 mm2</t>
  </si>
  <si>
    <t>741R00603</t>
  </si>
  <si>
    <t>Podružný materiál</t>
  </si>
  <si>
    <t>741.07</t>
  </si>
  <si>
    <t>Zkoušky a prohlídky elektrických rozvodů a zařízení celková prohlídka a vyhotovení revizní zprávy pr</t>
  </si>
  <si>
    <t>741R00701</t>
  </si>
  <si>
    <t>Zkoušky a prohlídky elektrických rozvodů a zařízení celková prohlídka a vyhotovení revizní zprávy pro objem montážních prací</t>
  </si>
  <si>
    <t>741.08</t>
  </si>
  <si>
    <t>HODINOVE ZUCTOVACI SAZBY - stávající instalace</t>
  </si>
  <si>
    <t>741R00801</t>
  </si>
  <si>
    <t>Vyhledani pripojovaciho mista</t>
  </si>
  <si>
    <t>741R00802</t>
  </si>
  <si>
    <t>Uprava stavajiciho zarizení</t>
  </si>
  <si>
    <t>741R00803</t>
  </si>
  <si>
    <t>Napojeni na stavajici zarizeni</t>
  </si>
  <si>
    <t>741R00804</t>
  </si>
  <si>
    <t>Zabezpeceni pracoviste</t>
  </si>
  <si>
    <t>741R00805</t>
  </si>
  <si>
    <t>Montaz</t>
  </si>
  <si>
    <t>741R00806</t>
  </si>
  <si>
    <t>Demontáže do šrotu</t>
  </si>
  <si>
    <t>741.09</t>
  </si>
  <si>
    <t>HODINOVE ZUCTOVACI SAZBY</t>
  </si>
  <si>
    <t>741R00901</t>
  </si>
  <si>
    <t>Priprava ke komplexni zkousce</t>
  </si>
  <si>
    <t>741R00902</t>
  </si>
  <si>
    <t>Zkusebni provoz</t>
  </si>
  <si>
    <t>741R00903</t>
  </si>
  <si>
    <t>Zauceni obsluhy</t>
  </si>
  <si>
    <t>741R00904</t>
  </si>
  <si>
    <t>741R00905</t>
  </si>
  <si>
    <t>Montaz mimo výše uvedenou</t>
  </si>
  <si>
    <t>741R00906</t>
  </si>
  <si>
    <t>Naložení, odvoa a likvidace materiálu</t>
  </si>
  <si>
    <t>741.10</t>
  </si>
  <si>
    <t>SPOLUPRACE S DODAVATELEM PRI</t>
  </si>
  <si>
    <t>741R01001</t>
  </si>
  <si>
    <t>zapojovani a zkouskach</t>
  </si>
  <si>
    <t>741.11</t>
  </si>
  <si>
    <t>KOORDINACE POSTUPU PRACI</t>
  </si>
  <si>
    <t>741R01101</t>
  </si>
  <si>
    <t>S ostatnimi profesemi</t>
  </si>
  <si>
    <t>741.12</t>
  </si>
  <si>
    <t>PROVEDENI REVIZNICH ZKOUSEK</t>
  </si>
  <si>
    <t>741R01201</t>
  </si>
  <si>
    <t>Revizni technik</t>
  </si>
  <si>
    <t>741R01202</t>
  </si>
  <si>
    <t>Spoluprace s reviz.technikem</t>
  </si>
  <si>
    <t>741R01203</t>
  </si>
  <si>
    <t>Autorský dozor projektanta</t>
  </si>
  <si>
    <t>741R01204</t>
  </si>
  <si>
    <t>Projektová dokumentace elektro skutečný stav elektroinstalace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</si>
  <si>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</si>
  <si>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</si>
  <si>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</si>
  <si>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</si>
  <si>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</si>
  <si>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</si>
  <si>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</si>
  <si>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</si>
  <si>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</si>
  <si>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</si>
  <si>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</si>
  <si>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</si>
  <si>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011454000</t>
  </si>
  <si>
    <t>Pasportizace stáv. objektu a měření (monitoring) - před, v průběhu a po provádění výkopových prací a zakládání přístavby vč. vyhotovení protokolů a zpráv</t>
  </si>
  <si>
    <t>CS ÚRS 2022 01</t>
  </si>
  <si>
    <t>1024</t>
  </si>
  <si>
    <t>96364225</t>
  </si>
  <si>
    <t>https://podminky.urs.cz/item/CS_URS_2022_01/011454000</t>
  </si>
  <si>
    <t>012203000</t>
  </si>
  <si>
    <t>Geologický a geotechnický dohled vč. posudků a zpráv</t>
  </si>
  <si>
    <t>-1964272934</t>
  </si>
  <si>
    <t>https://podminky.urs.cz/item/CS_URS_2022_01/012203000</t>
  </si>
  <si>
    <t>012203100</t>
  </si>
  <si>
    <t>Vytyčení stáv. inženýrských sítí a ochranných pásem vč. zajištění jejich ochrany</t>
  </si>
  <si>
    <t>-326098649</t>
  </si>
  <si>
    <t>https://podminky.urs.cz/item/CS_URS_2022_01/012203100</t>
  </si>
  <si>
    <t>012203200</t>
  </si>
  <si>
    <t>Geodetické vytyčení navrhované stavby a inženýrských sítí a přeložek</t>
  </si>
  <si>
    <t>1700659726</t>
  </si>
  <si>
    <t>https://podminky.urs.cz/item/CS_URS_2022_01/012203200</t>
  </si>
  <si>
    <t>012303000</t>
  </si>
  <si>
    <t>Geodetické zaměření stavby a inženýrských sítí po výstavbě vč. předání digitálních podkladů pro zanesení do KN</t>
  </si>
  <si>
    <t>-804996406</t>
  </si>
  <si>
    <t>https://podminky.urs.cz/item/CS_URS_2022_01/012303000</t>
  </si>
  <si>
    <t>013254000</t>
  </si>
  <si>
    <t>Dokumentace skutečného provedení stavby - kolaudační v tištěné (6 paré) a digitální podobě vč. měření, protokolů, revizí, atestů, provozních zkoušek a zkušebních provozů, prohlášení a ostatní dokladové části (návody k obsluze a údržbě, předávací protokoly, stavební deník)</t>
  </si>
  <si>
    <t>-2053012682</t>
  </si>
  <si>
    <t>https://podminky.urs.cz/item/CS_URS_2022_01/013254000</t>
  </si>
  <si>
    <t>013284000</t>
  </si>
  <si>
    <t>Fotodokumentace zakrývaných konstrukcí (digitálně na CD)</t>
  </si>
  <si>
    <t>-1532762146</t>
  </si>
  <si>
    <t>https://podminky.urs.cz/item/CS_URS_2022_01/013284000</t>
  </si>
  <si>
    <t>013294000</t>
  </si>
  <si>
    <t>Dílenská a výrobní dokumentace (včetně detailů, technologických postopů, koordinace prostupů), výkresy výztuže, v tištěné (min. 6 paré) a digitální podobě vč. projednání s AD a TDI</t>
  </si>
  <si>
    <t>-1973760495</t>
  </si>
  <si>
    <t>https://podminky.urs.cz/item/CS_URS_2022_01/013294000</t>
  </si>
  <si>
    <t>091003R03</t>
  </si>
  <si>
    <t>Ověřovací průzkum stavu konstrukcí, které nebylo možné provést za provozu objektu a které budou prováděny během stavebních prací při jejich odkrytí</t>
  </si>
  <si>
    <t>-174777454</t>
  </si>
  <si>
    <t>VRN3</t>
  </si>
  <si>
    <t>Zařízení staveniště</t>
  </si>
  <si>
    <t>030001000</t>
  </si>
  <si>
    <t>Zařízení staveniště - zřízení a pronájem buňkoviště, komunikací, sociálního zázemí stavby, kanceláří, kanceláře pro dozoro invesotra, skladů a dílen, staveništních komunikací, odpadového hospodářství, skladu materiálu, po celovou dobu výstavby vč. vypracování a schválení dokumentace zařízení staveniště</t>
  </si>
  <si>
    <t>1620292271</t>
  </si>
  <si>
    <t>https://podminky.urs.cz/item/CS_URS_2022_01/030001000</t>
  </si>
  <si>
    <t>035002000</t>
  </si>
  <si>
    <t>Zřízení krátkodobých a dlouhodobých záborů vč. projednání</t>
  </si>
  <si>
    <t>542056260</t>
  </si>
  <si>
    <t>https://podminky.urs.cz/item/CS_URS_2022_01/035002000</t>
  </si>
  <si>
    <t>035103001</t>
  </si>
  <si>
    <t>Poplatek nájemného za zábory vč. uvedení ploch do původního stavu</t>
  </si>
  <si>
    <t>1342721411</t>
  </si>
  <si>
    <t>https://podminky.urs.cz/item/CS_URS_2022_01/035103001</t>
  </si>
  <si>
    <t>035103002</t>
  </si>
  <si>
    <t>Náklady na provizorní opatření - protiprašné, protiotřesové opatření, odhlučnění stavby, úklidy (1-3x/den dle postupu výstavby), ochrana stáv. ploch, konstrukcí a zařízení, provizorní zapojení inž. sítí a rozvoů</t>
  </si>
  <si>
    <t>1273912784</t>
  </si>
  <si>
    <t>VRN4</t>
  </si>
  <si>
    <t>Inženýrská činnost</t>
  </si>
  <si>
    <t>042503000</t>
  </si>
  <si>
    <t>Zajištění BOZP a PO vč. vypracování plánu na staveništi</t>
  </si>
  <si>
    <t>-840601390</t>
  </si>
  <si>
    <t>https://podminky.urs.cz/item/CS_URS_2022_01/042503000</t>
  </si>
  <si>
    <t>042603000</t>
  </si>
  <si>
    <t>Plán zkoušek, vypracování a aktualizace kontrolního a zkušebního plánu</t>
  </si>
  <si>
    <t>-2029211336</t>
  </si>
  <si>
    <t>https://podminky.urs.cz/item/CS_URS_2022_01/042603000</t>
  </si>
  <si>
    <t>045002000</t>
  </si>
  <si>
    <t>Kompletační a koordinační činnost</t>
  </si>
  <si>
    <t>996266424</t>
  </si>
  <si>
    <t>https://podminky.urs.cz/item/CS_URS_2022_01/045002000</t>
  </si>
  <si>
    <t>045003000</t>
  </si>
  <si>
    <t>Zajištění DIO, DIR vč. zřízení, provozu a odstranění DZ</t>
  </si>
  <si>
    <t>225399817</t>
  </si>
  <si>
    <t>https://podminky.urs.cz/item/CS_URS_2022_01/045003000</t>
  </si>
  <si>
    <t>045004000</t>
  </si>
  <si>
    <t>Vzorkování materiálů a konstrukcí dle PD</t>
  </si>
  <si>
    <t>1334917820</t>
  </si>
  <si>
    <t>https://podminky.urs.cz/item/CS_URS_2022_01/045004000</t>
  </si>
  <si>
    <t>VRN6</t>
  </si>
  <si>
    <t>Územní vlivy</t>
  </si>
  <si>
    <t>061002000</t>
  </si>
  <si>
    <t>Zimní opatřební - zajištění ochrany konstrukcí, resp. stavby před mrazem, přísady a příměsy, zřízení temperování stavby vč. nákladů na energie do doby předání a převzetí díla a vyklizení staveniště</t>
  </si>
  <si>
    <t>-301841882</t>
  </si>
  <si>
    <t>https://podminky.urs.cz/item/CS_URS_2022_01/061002000</t>
  </si>
  <si>
    <t>062002000</t>
  </si>
  <si>
    <t>Ztížené dopravní podmínky - intravilán (omezení hmotností a délkové přepravní kapacity), omezení v rámci areálu</t>
  </si>
  <si>
    <t>-1344851207</t>
  </si>
  <si>
    <t>https://podminky.urs.cz/item/CS_URS_2022_01/062002000</t>
  </si>
  <si>
    <t>VRN7</t>
  </si>
  <si>
    <t>Provozní vlivy</t>
  </si>
  <si>
    <t>071002000</t>
  </si>
  <si>
    <t>Provoz investora, třetích osob - náklady na omezení stavby pracovní doby, rušné a prašné práce, vibrace</t>
  </si>
  <si>
    <t>-1263174703</t>
  </si>
  <si>
    <t>https://podminky.urs.cz/item/CS_URS_2022_01/071002000</t>
  </si>
  <si>
    <t>VRN9</t>
  </si>
  <si>
    <t>Ostatní náklady</t>
  </si>
  <si>
    <t>090002000</t>
  </si>
  <si>
    <t>Zaškolení obsluhy, návody na obsluhu a údržbu, servisní knížky, manuály a uvedení do provozu vč. nákladů s tím spojených</t>
  </si>
  <si>
    <t>-293468565</t>
  </si>
  <si>
    <t>090003000</t>
  </si>
  <si>
    <t>Zkoušky, zaregulování, meření, revize a komplexní zkoušky vč. výstupních protokolů, atestů, certifikátů dle platné legislativy, požadavků výrobce a požadavků výplývajících z PD a DOSS</t>
  </si>
  <si>
    <t>-2095143395</t>
  </si>
  <si>
    <t>SEZNAM FIGUR</t>
  </si>
  <si>
    <t>Výměra</t>
  </si>
  <si>
    <t xml:space="preserve"> D.1.1</t>
  </si>
  <si>
    <t>Použití figury:</t>
  </si>
  <si>
    <t>Provedení izolace proti zemní vlhkosti pásy přitavením svislé NAIP</t>
  </si>
  <si>
    <t>Provedení izolace proti zemní vlhkosti svislé za studena nátěrem penetračním</t>
  </si>
  <si>
    <t>Provedení izolace proti zemní vlhkosti pásy přitavením vodorovné NAIP</t>
  </si>
  <si>
    <t>Provedení izolace proti zemní vlhkosti vodorovné za studena nátěrem penetračním</t>
  </si>
  <si>
    <t>"1.02, Chodba" 6</t>
  </si>
  <si>
    <t>"1.03, Úklidová místnost" 5,9</t>
  </si>
  <si>
    <t>"1.14, Technická místnost " 10,9</t>
  </si>
  <si>
    <t>"1.17, Technická místnost " 11,6</t>
  </si>
  <si>
    <t xml:space="preserve">"D.03, Sklad  " 15,3</t>
  </si>
  <si>
    <t>Montáž soklů z dlaždic keramických rovných flexibilní lepidlo v přes 65 do 90 mm</t>
  </si>
  <si>
    <t>Vápenocementová omítka hladká jednovrstvá vnitřních stěn nanášená strojně</t>
  </si>
  <si>
    <t>Vápenocementová omítka štuková dvouvrstvá vnitřních stěn nanášená strojně</t>
  </si>
  <si>
    <t>Montáž obkladů vnitřních keramických velkoformátových hladkých přes 4 do 6 ks/m2 lepených flexibilním lepidlem</t>
  </si>
  <si>
    <t>Dvojnásobné bílé malby ze směsí za mokra výborně oděruvzdorných v místnostech v do 3,80 m</t>
  </si>
  <si>
    <t>"s fasádní omítkou, šedá, směrem do atria SV" 4,1*4,2</t>
  </si>
  <si>
    <t>"družina, s fasádní omítkou, šedá JZ " 7,6*1,4</t>
  </si>
  <si>
    <t>"mezi chodbou a šatnami, s fasádní omítkou, šedá JZ" 8*1,5</t>
  </si>
  <si>
    <t>"strana u šaten, s fasádní omítkou, šedá JV" 70,2</t>
  </si>
  <si>
    <t>"pohled z hřiště, s fasádní omítkou, šedá SV" 30,25</t>
  </si>
  <si>
    <t>Montáž kontaktního zateplení vnějších podhledů lepením a mechanickým kotvením TI z minerální vlny s podélnou orientací do betonu a zdiva tl přes 160 do 200 mm</t>
  </si>
  <si>
    <t>Penetrační silikátový nátěr vnějších pastovitých tenkovrstvých omítek stěn</t>
  </si>
  <si>
    <t>Příplatek k cenám kontaktního zateplení vnějších stěn za zápustnou montáž a použití tepelněizolačních zátek z minerální vlny</t>
  </si>
  <si>
    <t>Tenkovrstvá silikátová zatíraná omítka zrnitost 1,5 mm vnějších stěn</t>
  </si>
  <si>
    <t>"řez B - v zemině" 21,7*0,4</t>
  </si>
  <si>
    <t>"řez C - v zemině" 8*1,2</t>
  </si>
  <si>
    <t>"řez D - v zemině levý kraj" 4,1*1,0</t>
  </si>
  <si>
    <t>"řez D - v zemině střed" 4,1*0,5</t>
  </si>
  <si>
    <t>"řez D - v zemině pravý kraj" 16,1*1,5</t>
  </si>
  <si>
    <t>"řez D - pod ocel kcí sokl střechy S10" 16,1*0,4</t>
  </si>
  <si>
    <t>Montáž izolace tepelné stěn a základů lepením celoplošně v kombinaci s mechanickým kotvením rohoží, pásů, dílců, desek</t>
  </si>
  <si>
    <t>Montáž lešení řadového rámového lehkého zatížení do 200 kg/m2 š od 0,6 do 0,9 m v do 10 m</t>
  </si>
  <si>
    <t>Příplatek k lešení řadovému rámovému lehkému š 0,9 m v přes 10 do 25 m za první a ZKD den použití</t>
  </si>
  <si>
    <t>Demontáž lešení řadového rámového lehkého zatížení do 200 kg/m2 š od 0,6 do 0,9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</si>
  <si>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</si>
  <si>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</si>
  <si>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</si>
  <si>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Oprášení (ometení ) podkladu v místnostech v do 3,80 m</t>
  </si>
  <si>
    <t>Základní akrylátová jednonásobná bezbarvá penetrace podkladu v místnostech v do 3,80 m</t>
  </si>
  <si>
    <t>"odskok, bez PÚ" 19,2*2,8</t>
  </si>
  <si>
    <t>Montáž izolace tepelné stěn a základů lepením bodově rohoží, pásů, dílců, desek</t>
  </si>
  <si>
    <t>"odskok, řez C mezi chodbou a zázemím, bez PÚ" 20,7*2,74</t>
  </si>
  <si>
    <t>"mezi chodbou a družinou, bez PÚ" 7,6*2,8</t>
  </si>
  <si>
    <t>"mezi chodbou a tělocvičnou, bez PÚ" 25*4</t>
  </si>
  <si>
    <t>"mezi chodbou a šatnami, bez PÚ" 8*2,8</t>
  </si>
  <si>
    <t>"1.00, Zádveří" 27,4</t>
  </si>
  <si>
    <t>"1.01, Chodba" 98,9</t>
  </si>
  <si>
    <t>"1.02, Chodba" 23,3</t>
  </si>
  <si>
    <t>"1.03, Úklidová místnost" 19,8</t>
  </si>
  <si>
    <t>"1.04, WC zaměstnanci " 34</t>
  </si>
  <si>
    <t>"1.05, WC dívky " 44,6</t>
  </si>
  <si>
    <t>"1.06, WC chlapci" 48,7</t>
  </si>
  <si>
    <t>"1.07, WC bezbariérový " 30,6</t>
  </si>
  <si>
    <t>"1.08, Šatna chlapci " 46,6</t>
  </si>
  <si>
    <t>"1.09, Umývárna chlapci " 32,3</t>
  </si>
  <si>
    <t>"1.10, Šatna dívky " 46,6</t>
  </si>
  <si>
    <t>"1.11, Umývárna dívky " 32,3</t>
  </si>
  <si>
    <t>"1.12, Ošetřovna " 32,1</t>
  </si>
  <si>
    <t>"1.13, Kabinet" 28,7</t>
  </si>
  <si>
    <t>"1.14, Technická místnost " 36,8</t>
  </si>
  <si>
    <t>"1.15, Sál tělocvičny " 109,6</t>
  </si>
  <si>
    <t>"1.16, Sklad nářadí " 47,7</t>
  </si>
  <si>
    <t>"1.17, Technická místnost " 40</t>
  </si>
  <si>
    <t>"1.18, Šatna družina " 41,7</t>
  </si>
  <si>
    <t>"D.01, Chodba" 30,5</t>
  </si>
  <si>
    <t>"D.02, Družina" 143,6</t>
  </si>
  <si>
    <t xml:space="preserve">"D.03, Sklad  " 49,6</t>
  </si>
  <si>
    <t>Cementový postřik vnitřních stěn nanášený celoplošně strojně</t>
  </si>
  <si>
    <t>Příplatek k vápenocementové omítce vnitřních stěn za každých dalších 5 mm tloušťky strojně</t>
  </si>
  <si>
    <t>"1.16, Sklad nářadí " 12,4</t>
  </si>
  <si>
    <t>"D.02, Družina" 53,2</t>
  </si>
  <si>
    <t>Cementový postřik vnitřních stropů nanášený celoplošně strojně</t>
  </si>
  <si>
    <t>Vápenocementová lehčená omítka štuková dvouvrstvá vnitřních stropů rovných nanášená strojně</t>
  </si>
  <si>
    <t>Osazování betonových palisád do betonového základu v řadě výšky prvku přes 0,5 do 1 m</t>
  </si>
  <si>
    <t>Hloubení nezapažených jam v nesoudržných horninách třídy těžitelnosti I skupiny 3 ručně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</si>
  <si>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</si>
  <si>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</si>
  <si>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</si>
  <si>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SDK podhled desky 1xA 12,5 bez izolace dvouvrstvá spodní kce profil CD+UD</t>
  </si>
  <si>
    <t>SDK podhled deska 1xH2 12,5 bez izolace dvouvrstvá spodní kce profil CD+UD</t>
  </si>
  <si>
    <t>"1.15, Sál tělocvičny " 360</t>
  </si>
  <si>
    <t>"1.16, Sklad nářadí " 9,11</t>
  </si>
  <si>
    <t>Potěr anhydritový samonivelační litý C30 tl přes 45 do 50 mm</t>
  </si>
  <si>
    <t>Příplatek k anhydritovému samonivelačnímu litému potěru C30 ZKD 5 mm tl přes 50 mm</t>
  </si>
  <si>
    <t>Provedení izolace proti zemní vlhkosti vodorovné za studena lakem asfaltovým</t>
  </si>
  <si>
    <t>Montáž izolace tepelné podlah volně kladenými rohožemi, pásy, dílci, deskami 2 vrstvy</t>
  </si>
  <si>
    <t>Montáž izolace tepelné podlah, stropů vrchem nebo střech překrytí fólií s přelepeným spojem</t>
  </si>
  <si>
    <t>"1.15, Sál tělocvičny " 84</t>
  </si>
  <si>
    <t>Obvodová dilatace podlahovým páskem z pěnového PE s fólií mezi stěnou a mazaninou nebo potěrem v 100 mm</t>
  </si>
  <si>
    <t>"1.00, Zádveří" 4,63</t>
  </si>
  <si>
    <t>Mazanina tl přes 50 do 80 mm z betonu prostého bez zvýšených nároků na prostředí tř. C 20/25</t>
  </si>
  <si>
    <t>Příplatek k mazanině tl přes 50 do 80 mm za přehlazení povrchu</t>
  </si>
  <si>
    <t>Příplatek k mazanině tl přes 50 do 80 mm za stržení povrchu spodní vrstvy před vložením výztuže</t>
  </si>
  <si>
    <t>Příplatek k mazanině tl přes 50 do 80 mm za plochu do 5 m2</t>
  </si>
  <si>
    <t>Výztuž mazanin svařovanými sítěmi Kari</t>
  </si>
  <si>
    <t>Vysátí podkladu před pokládkou dlažby</t>
  </si>
  <si>
    <t>Nátěr penetrační na podlahu</t>
  </si>
  <si>
    <t>Samonivelační stěrka podlah pevnosti 30 MPa tl 3 mm</t>
  </si>
  <si>
    <t>"1.00, Zádveří" 8,9</t>
  </si>
  <si>
    <t>"1.02, Chodba" 2,3</t>
  </si>
  <si>
    <t>"1.04, WC zaměstnanci " 3,85</t>
  </si>
  <si>
    <t>"1.05, WC dívky " 5,07</t>
  </si>
  <si>
    <t>"1.06, WC chlapci" 5,4</t>
  </si>
  <si>
    <t>"1.07, WC bezbariérový " 4,85</t>
  </si>
  <si>
    <t>"1.09, Umývárna chlapci " 5,26</t>
  </si>
  <si>
    <t>"1.11, Umývárna dívky " 5,26</t>
  </si>
  <si>
    <t>"1.14, Technická místnost " 7,28</t>
  </si>
  <si>
    <t xml:space="preserve">"D.03, Sklad  " 13,7</t>
  </si>
  <si>
    <t>Montáž podlah keramických velkoformátových hladkých lepených flexibilním lepidlem přes 4 do 6 ks/m2</t>
  </si>
  <si>
    <t>"1.02, Chodba" 6,85</t>
  </si>
  <si>
    <t>"1.03, Úklidová místnost" 5,8</t>
  </si>
  <si>
    <t>"1.04, WC zaměstnanci " 10</t>
  </si>
  <si>
    <t>"1.05, WC dívky " 13,1</t>
  </si>
  <si>
    <t>"1.06, WC chlapci" 14,3</t>
  </si>
  <si>
    <t>"1.07, WC bezbariérový " 9</t>
  </si>
  <si>
    <t>"1.09, Umývárna chlapci " 9,5</t>
  </si>
  <si>
    <t>"1.11, Umývárna dívky " 9,5</t>
  </si>
  <si>
    <t>"1.14, Technická místnost " 10,82</t>
  </si>
  <si>
    <t xml:space="preserve">"D.03, Sklad  " 13,65</t>
  </si>
  <si>
    <t>"1.01, Chodba" 30,86</t>
  </si>
  <si>
    <t>"1.08, Šatna chlapci " 10,9</t>
  </si>
  <si>
    <t>"1.10, Šatna dívky " 10,9</t>
  </si>
  <si>
    <t>"1.12, Ošetřovna " 6,5</t>
  </si>
  <si>
    <t>"1.13, Kabinet" 5,1</t>
  </si>
  <si>
    <t>Vysátí podkladu povlakových podlah</t>
  </si>
  <si>
    <t>Vodou ředitelná penetrace savého podkladu povlakových podlah</t>
  </si>
  <si>
    <t>Stěrka podlahová nivelační pro vyrovnání podkladu povlakových podlah pevnosti 30 MPa tl do 3 mm</t>
  </si>
  <si>
    <t>Lepení lamel a čtverců z vinylu 2-složkovým lepidlem</t>
  </si>
  <si>
    <t>"1.01, Chodba" 38,5</t>
  </si>
  <si>
    <t>"1.08, Šatna chlapci " 13,7</t>
  </si>
  <si>
    <t>"1.10, Šatna dívky " 13,7</t>
  </si>
  <si>
    <t>"1.12, Ošetřovna " 10,3</t>
  </si>
  <si>
    <t>"1.13, Kabinet" 9,3</t>
  </si>
  <si>
    <t>"D.01, Chodba" 9,4</t>
  </si>
  <si>
    <t>"D.02, Družina" 44,2</t>
  </si>
  <si>
    <t>Montáž tahaných obvodových soklíků z PVC výšky do 80 mm</t>
  </si>
  <si>
    <t>"D.01, Chodba" 4,6</t>
  </si>
  <si>
    <t>"D.02, Družina" 56,75</t>
  </si>
  <si>
    <t>"1.19, Atrium " 11,3</t>
  </si>
  <si>
    <t>Podsyp pod základové konstrukce se zhutněním z hrubého kameniva frakce 8 až 16 mm</t>
  </si>
  <si>
    <t>Kladení zámkové dlažby komunikací pro pěší ručně tl 60 mm skupiny B pl do 50 m2</t>
  </si>
  <si>
    <t>"1.17, Technická místnost " 8</t>
  </si>
  <si>
    <t>"1.18, Šatna družina " 7,7</t>
  </si>
  <si>
    <t>"1.18, Šatna družina " 12,1</t>
  </si>
  <si>
    <t>SDK obklad kcí uzavřeného tvaru š do 1,6 m desky 1xDFRIH2 12,5</t>
  </si>
  <si>
    <t>SDK stěna předsazená tl 62,5 mm profil CW+UW 50 deska s vysokou mechanickou odolností 1xDFRIH2 12,5 s izolací EI 30 Rw do 15 dB</t>
  </si>
  <si>
    <t>"řez C - v zemině" 8*0,4</t>
  </si>
  <si>
    <t>"řez D - v zemině pravý kraj" 16,1*0,4</t>
  </si>
  <si>
    <t>Penetrační akrylátový nátěr vnějších mozaikových tenkovrstvých omítek stěn</t>
  </si>
  <si>
    <t>Montáž kontaktního zateplení vnějších stěn lepením a mechanickým kotvením polystyrénových desek do betonu a zdiva tl přes 120 do 160 mm</t>
  </si>
  <si>
    <t>Příplatek k cenám kontaktního zateplení vnějších stěn za zápustnou montáž a použití tepelněizolačních zátek z polystyrenu</t>
  </si>
  <si>
    <t>Tenkovrstvá akrylátová mozaiková střednězrnná omítka vnějších stěn</t>
  </si>
  <si>
    <t>Hloubení jam nezapažených v hornině třídy těžitelnosti I skupiny 3 objem do 500 m3 strojně</t>
  </si>
  <si>
    <t>Hloubení rýh nezapažených š do 800 mm v hornině třídy těžitelnosti I skupiny 3 objem do 100 m3 strojně</t>
  </si>
  <si>
    <t>Hloubení nezapažených rýh šířky do 800 mm v nesoudržných horninách třídy těžitelnosti I skupiny 3 ručně</t>
  </si>
  <si>
    <t xml:space="preserve"> D.1.2</t>
  </si>
  <si>
    <t>Zřízení bednění stropů deskových tl přes 5 do 25 cm bez podpěrné kce</t>
  </si>
  <si>
    <t>Odstranění bednění stropů deskových tl přes 5 do 25 cm bez podpěrné kce</t>
  </si>
  <si>
    <t>Zřízení podpěrné konstrukce stropů výšky do 4 m tl přes 15 do 25 cm</t>
  </si>
  <si>
    <t>Odstranění podpěrné konstrukce stropů výšky do 4 m tl přes 15 do 25 cm</t>
  </si>
  <si>
    <t>Vrty maloprofilové jádrové D přes 93 do 156 mm úklon do 45° hl 0 až 25 m hornina III a IV</t>
  </si>
  <si>
    <t>Nakládání výkopku z hornin třídy těžitelnosti I skupiny 1 až 3 do 100 m3</t>
  </si>
  <si>
    <t>Základová zeď tl přes 250 do 300 mm z tvárnic ztraceného bednění včetně výplně z betonu tř. C 25/30</t>
  </si>
  <si>
    <t>Výztuž základových zdí nosných betonářskou ocelí 10 505</t>
  </si>
  <si>
    <t>Základové pasy ze ŽB se zvýšenými nároky na prostředí tř. C 25/30</t>
  </si>
  <si>
    <t>Výztuž základových pasů betonářskou ocelí 10 505 (R)</t>
  </si>
  <si>
    <t>Mazanina tl přes 50 do 80 mm z betonu prostého bez zvýšených nároků na prostředí tř. C 12/15</t>
  </si>
  <si>
    <t>Ztužující pásy a věnce ze ŽB tř. C 25/30</t>
  </si>
  <si>
    <t>Výztuž ztužujících pásů a věnců betonářskou ocelí 10 505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</si>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</sst>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3702" TargetMode="External" /><Relationship Id="rId2" Type="http://schemas.openxmlformats.org/officeDocument/2006/relationships/hyperlink" Target="https://podminky.urs.cz/item/CS_URS_2022_02/131251104" TargetMode="External" /><Relationship Id="rId3" Type="http://schemas.openxmlformats.org/officeDocument/2006/relationships/hyperlink" Target="https://podminky.urs.cz/item/CS_URS_2022_02/132212132" TargetMode="External" /><Relationship Id="rId4" Type="http://schemas.openxmlformats.org/officeDocument/2006/relationships/hyperlink" Target="https://podminky.urs.cz/item/CS_URS_2022_02/132251103" TargetMode="External" /><Relationship Id="rId5" Type="http://schemas.openxmlformats.org/officeDocument/2006/relationships/hyperlink" Target="https://podminky.urs.cz/item/CS_URS_2022_02/151102201" TargetMode="External" /><Relationship Id="rId6" Type="http://schemas.openxmlformats.org/officeDocument/2006/relationships/hyperlink" Target="https://podminky.urs.cz/item/CS_URS_2022_02/151102211" TargetMode="External" /><Relationship Id="rId7" Type="http://schemas.openxmlformats.org/officeDocument/2006/relationships/hyperlink" Target="https://podminky.urs.cz/item/CS_URS_2022_02/151102301" TargetMode="External" /><Relationship Id="rId8" Type="http://schemas.openxmlformats.org/officeDocument/2006/relationships/hyperlink" Target="https://podminky.urs.cz/item/CS_URS_2022_02/151102311" TargetMode="External" /><Relationship Id="rId9" Type="http://schemas.openxmlformats.org/officeDocument/2006/relationships/hyperlink" Target="https://podminky.urs.cz/item/CS_URS_2022_02/162751117" TargetMode="External" /><Relationship Id="rId10" Type="http://schemas.openxmlformats.org/officeDocument/2006/relationships/hyperlink" Target="https://podminky.urs.cz/item/CS_URS_2022_02/162751119" TargetMode="External" /><Relationship Id="rId11" Type="http://schemas.openxmlformats.org/officeDocument/2006/relationships/hyperlink" Target="https://podminky.urs.cz/item/CS_URS_2022_02/171201231" TargetMode="External" /><Relationship Id="rId12" Type="http://schemas.openxmlformats.org/officeDocument/2006/relationships/hyperlink" Target="https://podminky.urs.cz/item/CS_URS_2022_02/175112101" TargetMode="External" /><Relationship Id="rId13" Type="http://schemas.openxmlformats.org/officeDocument/2006/relationships/hyperlink" Target="https://podminky.urs.cz/item/CS_URS_2022_02/175151201" TargetMode="External" /><Relationship Id="rId14" Type="http://schemas.openxmlformats.org/officeDocument/2006/relationships/hyperlink" Target="https://podminky.urs.cz/item/CS_URS_2022_02/181951112" TargetMode="External" /><Relationship Id="rId15" Type="http://schemas.openxmlformats.org/officeDocument/2006/relationships/hyperlink" Target="https://podminky.urs.cz/item/CS_URS_2022_02/271532213" TargetMode="External" /><Relationship Id="rId16" Type="http://schemas.openxmlformats.org/officeDocument/2006/relationships/hyperlink" Target="https://podminky.urs.cz/item/CS_URS_2022_02/275313811" TargetMode="External" /><Relationship Id="rId17" Type="http://schemas.openxmlformats.org/officeDocument/2006/relationships/hyperlink" Target="https://podminky.urs.cz/item/CS_URS_2022_02/310231055" TargetMode="External" /><Relationship Id="rId18" Type="http://schemas.openxmlformats.org/officeDocument/2006/relationships/hyperlink" Target="https://podminky.urs.cz/item/CS_URS_2022_02/317168012" TargetMode="External" /><Relationship Id="rId19" Type="http://schemas.openxmlformats.org/officeDocument/2006/relationships/hyperlink" Target="https://podminky.urs.cz/item/CS_URS_2022_02/317168052" TargetMode="External" /><Relationship Id="rId20" Type="http://schemas.openxmlformats.org/officeDocument/2006/relationships/hyperlink" Target="https://podminky.urs.cz/item/CS_URS_2022_02/317168057" TargetMode="External" /><Relationship Id="rId21" Type="http://schemas.openxmlformats.org/officeDocument/2006/relationships/hyperlink" Target="https://podminky.urs.cz/item/CS_URS_2022_02/317944323" TargetMode="External" /><Relationship Id="rId22" Type="http://schemas.openxmlformats.org/officeDocument/2006/relationships/hyperlink" Target="https://podminky.urs.cz/item/CS_URS_2022_02/317998113" TargetMode="External" /><Relationship Id="rId23" Type="http://schemas.openxmlformats.org/officeDocument/2006/relationships/hyperlink" Target="https://podminky.urs.cz/item/CS_URS_2022_02/339921132" TargetMode="External" /><Relationship Id="rId24" Type="http://schemas.openxmlformats.org/officeDocument/2006/relationships/hyperlink" Target="https://podminky.urs.cz/item/CS_URS_2022_02/342244111" TargetMode="External" /><Relationship Id="rId25" Type="http://schemas.openxmlformats.org/officeDocument/2006/relationships/hyperlink" Target="https://podminky.urs.cz/item/CS_URS_2022_02/346244381" TargetMode="External" /><Relationship Id="rId26" Type="http://schemas.openxmlformats.org/officeDocument/2006/relationships/hyperlink" Target="https://podminky.urs.cz/item/CS_URS_2022_02/346272256" TargetMode="External" /><Relationship Id="rId27" Type="http://schemas.openxmlformats.org/officeDocument/2006/relationships/hyperlink" Target="https://podminky.urs.cz/item/CS_URS_2022_02/349231821" TargetMode="External" /><Relationship Id="rId28" Type="http://schemas.openxmlformats.org/officeDocument/2006/relationships/hyperlink" Target="https://podminky.urs.cz/item/CS_URS_2022_02/413232211" TargetMode="External" /><Relationship Id="rId29" Type="http://schemas.openxmlformats.org/officeDocument/2006/relationships/hyperlink" Target="https://podminky.urs.cz/item/CS_URS_2022_02/413232221" TargetMode="External" /><Relationship Id="rId30" Type="http://schemas.openxmlformats.org/officeDocument/2006/relationships/hyperlink" Target="https://podminky.urs.cz/item/CS_URS_2022_02/444151112" TargetMode="External" /><Relationship Id="rId31" Type="http://schemas.openxmlformats.org/officeDocument/2006/relationships/hyperlink" Target="https://podminky.urs.cz/item/CS_URS_2022_02/596211120" TargetMode="External" /><Relationship Id="rId32" Type="http://schemas.openxmlformats.org/officeDocument/2006/relationships/hyperlink" Target="https://podminky.urs.cz/item/CS_URS_2022_02/611131301" TargetMode="External" /><Relationship Id="rId33" Type="http://schemas.openxmlformats.org/officeDocument/2006/relationships/hyperlink" Target="https://podminky.urs.cz/item/CS_URS_2022_02/611322341" TargetMode="External" /><Relationship Id="rId34" Type="http://schemas.openxmlformats.org/officeDocument/2006/relationships/hyperlink" Target="https://podminky.urs.cz/item/CS_URS_2022_02/611325223" TargetMode="External" /><Relationship Id="rId35" Type="http://schemas.openxmlformats.org/officeDocument/2006/relationships/hyperlink" Target="https://podminky.urs.cz/item/CS_URS_2022_02/611325225" TargetMode="External" /><Relationship Id="rId36" Type="http://schemas.openxmlformats.org/officeDocument/2006/relationships/hyperlink" Target="https://podminky.urs.cz/item/CS_URS_2022_02/612131301" TargetMode="External" /><Relationship Id="rId37" Type="http://schemas.openxmlformats.org/officeDocument/2006/relationships/hyperlink" Target="https://podminky.urs.cz/item/CS_URS_2022_02/612142001" TargetMode="External" /><Relationship Id="rId38" Type="http://schemas.openxmlformats.org/officeDocument/2006/relationships/hyperlink" Target="https://podminky.urs.cz/item/CS_URS_2022_02/612321321" TargetMode="External" /><Relationship Id="rId39" Type="http://schemas.openxmlformats.org/officeDocument/2006/relationships/hyperlink" Target="https://podminky.urs.cz/item/CS_URS_2022_02/612321341" TargetMode="External" /><Relationship Id="rId40" Type="http://schemas.openxmlformats.org/officeDocument/2006/relationships/hyperlink" Target="https://podminky.urs.cz/item/CS_URS_2022_02/612321391" TargetMode="External" /><Relationship Id="rId41" Type="http://schemas.openxmlformats.org/officeDocument/2006/relationships/hyperlink" Target="https://podminky.urs.cz/item/CS_URS_2022_02/612325223" TargetMode="External" /><Relationship Id="rId42" Type="http://schemas.openxmlformats.org/officeDocument/2006/relationships/hyperlink" Target="https://podminky.urs.cz/item/CS_URS_2022_02/612325225" TargetMode="External" /><Relationship Id="rId43" Type="http://schemas.openxmlformats.org/officeDocument/2006/relationships/hyperlink" Target="https://podminky.urs.cz/item/CS_URS_2022_02/612325302" TargetMode="External" /><Relationship Id="rId44" Type="http://schemas.openxmlformats.org/officeDocument/2006/relationships/hyperlink" Target="https://podminky.urs.cz/item/CS_URS_2022_02/621221041" TargetMode="External" /><Relationship Id="rId45" Type="http://schemas.openxmlformats.org/officeDocument/2006/relationships/hyperlink" Target="https://podminky.urs.cz/item/CS_URS_2022_02/622151011" TargetMode="External" /><Relationship Id="rId46" Type="http://schemas.openxmlformats.org/officeDocument/2006/relationships/hyperlink" Target="https://podminky.urs.cz/item/CS_URS_2022_02/622151021" TargetMode="External" /><Relationship Id="rId47" Type="http://schemas.openxmlformats.org/officeDocument/2006/relationships/hyperlink" Target="https://podminky.urs.cz/item/CS_URS_2022_02/622211031" TargetMode="External" /><Relationship Id="rId48" Type="http://schemas.openxmlformats.org/officeDocument/2006/relationships/hyperlink" Target="https://podminky.urs.cz/item/CS_URS_2022_02/622251101" TargetMode="External" /><Relationship Id="rId49" Type="http://schemas.openxmlformats.org/officeDocument/2006/relationships/hyperlink" Target="https://podminky.urs.cz/item/CS_URS_2022_02/622251105" TargetMode="External" /><Relationship Id="rId50" Type="http://schemas.openxmlformats.org/officeDocument/2006/relationships/hyperlink" Target="https://podminky.urs.cz/item/CS_URS_2022_02/622252001" TargetMode="External" /><Relationship Id="rId51" Type="http://schemas.openxmlformats.org/officeDocument/2006/relationships/hyperlink" Target="https://podminky.urs.cz/item/CS_URS_2022_02/622252002" TargetMode="External" /><Relationship Id="rId52" Type="http://schemas.openxmlformats.org/officeDocument/2006/relationships/hyperlink" Target="https://podminky.urs.cz/item/CS_URS_2022_02/622321141" TargetMode="External" /><Relationship Id="rId53" Type="http://schemas.openxmlformats.org/officeDocument/2006/relationships/hyperlink" Target="https://podminky.urs.cz/item/CS_URS_2022_02/622321191" TargetMode="External" /><Relationship Id="rId54" Type="http://schemas.openxmlformats.org/officeDocument/2006/relationships/hyperlink" Target="https://podminky.urs.cz/item/CS_URS_2022_02/622511112" TargetMode="External" /><Relationship Id="rId55" Type="http://schemas.openxmlformats.org/officeDocument/2006/relationships/hyperlink" Target="https://podminky.urs.cz/item/CS_URS_2022_02/622521012" TargetMode="External" /><Relationship Id="rId56" Type="http://schemas.openxmlformats.org/officeDocument/2006/relationships/hyperlink" Target="https://podminky.urs.cz/item/CS_URS_2022_02/623321121" TargetMode="External" /><Relationship Id="rId57" Type="http://schemas.openxmlformats.org/officeDocument/2006/relationships/hyperlink" Target="https://podminky.urs.cz/item/CS_URS_2022_02/629991012" TargetMode="External" /><Relationship Id="rId58" Type="http://schemas.openxmlformats.org/officeDocument/2006/relationships/hyperlink" Target="https://podminky.urs.cz/item/CS_URS_2022_02/631311115" TargetMode="External" /><Relationship Id="rId59" Type="http://schemas.openxmlformats.org/officeDocument/2006/relationships/hyperlink" Target="https://podminky.urs.cz/item/CS_URS_2022_02/631311121" TargetMode="External" /><Relationship Id="rId60" Type="http://schemas.openxmlformats.org/officeDocument/2006/relationships/hyperlink" Target="https://podminky.urs.cz/item/CS_URS_2022_02/631311131" TargetMode="External" /><Relationship Id="rId61" Type="http://schemas.openxmlformats.org/officeDocument/2006/relationships/hyperlink" Target="https://podminky.urs.cz/item/CS_URS_2022_02/631319011" TargetMode="External" /><Relationship Id="rId62" Type="http://schemas.openxmlformats.org/officeDocument/2006/relationships/hyperlink" Target="https://podminky.urs.cz/item/CS_URS_2022_02/631319171" TargetMode="External" /><Relationship Id="rId63" Type="http://schemas.openxmlformats.org/officeDocument/2006/relationships/hyperlink" Target="https://podminky.urs.cz/item/CS_URS_2022_02/631319195" TargetMode="External" /><Relationship Id="rId64" Type="http://schemas.openxmlformats.org/officeDocument/2006/relationships/hyperlink" Target="https://podminky.urs.cz/item/CS_URS_2022_02/631362021" TargetMode="External" /><Relationship Id="rId65" Type="http://schemas.openxmlformats.org/officeDocument/2006/relationships/hyperlink" Target="https://podminky.urs.cz/item/CS_URS_2022_02/632441225" TargetMode="External" /><Relationship Id="rId66" Type="http://schemas.openxmlformats.org/officeDocument/2006/relationships/hyperlink" Target="https://podminky.urs.cz/item/CS_URS_2022_02/632441293" TargetMode="External" /><Relationship Id="rId67" Type="http://schemas.openxmlformats.org/officeDocument/2006/relationships/hyperlink" Target="https://podminky.urs.cz/item/CS_URS_2022_02/634112126" TargetMode="External" /><Relationship Id="rId68" Type="http://schemas.openxmlformats.org/officeDocument/2006/relationships/hyperlink" Target="https://podminky.urs.cz/item/CS_URS_2022_02/941211111" TargetMode="External" /><Relationship Id="rId69" Type="http://schemas.openxmlformats.org/officeDocument/2006/relationships/hyperlink" Target="https://podminky.urs.cz/item/CS_URS_2022_02/941211211" TargetMode="External" /><Relationship Id="rId70" Type="http://schemas.openxmlformats.org/officeDocument/2006/relationships/hyperlink" Target="https://podminky.urs.cz/item/CS_URS_2022_02/941211811" TargetMode="External" /><Relationship Id="rId71" Type="http://schemas.openxmlformats.org/officeDocument/2006/relationships/hyperlink" Target="https://podminky.urs.cz/item/CS_URS_2022_02/944511111" TargetMode="External" /><Relationship Id="rId72" Type="http://schemas.openxmlformats.org/officeDocument/2006/relationships/hyperlink" Target="https://podminky.urs.cz/item/CS_URS_2022_02/944511211" TargetMode="External" /><Relationship Id="rId73" Type="http://schemas.openxmlformats.org/officeDocument/2006/relationships/hyperlink" Target="https://podminky.urs.cz/item/CS_URS_2022_02/944511811" TargetMode="External" /><Relationship Id="rId74" Type="http://schemas.openxmlformats.org/officeDocument/2006/relationships/hyperlink" Target="https://podminky.urs.cz/item/CS_URS_2022_02/945412111" TargetMode="External" /><Relationship Id="rId75" Type="http://schemas.openxmlformats.org/officeDocument/2006/relationships/hyperlink" Target="https://podminky.urs.cz/item/CS_URS_2022_02/945421110" TargetMode="External" /><Relationship Id="rId76" Type="http://schemas.openxmlformats.org/officeDocument/2006/relationships/hyperlink" Target="https://podminky.urs.cz/item/CS_URS_2022_02/949101111" TargetMode="External" /><Relationship Id="rId77" Type="http://schemas.openxmlformats.org/officeDocument/2006/relationships/hyperlink" Target="https://podminky.urs.cz/item/CS_URS_2022_02/949101112" TargetMode="External" /><Relationship Id="rId78" Type="http://schemas.openxmlformats.org/officeDocument/2006/relationships/hyperlink" Target="https://podminky.urs.cz/item/CS_URS_2022_02/952901114" TargetMode="External" /><Relationship Id="rId79" Type="http://schemas.openxmlformats.org/officeDocument/2006/relationships/hyperlink" Target="https://podminky.urs.cz/item/CS_URS_2022_02/953943211" TargetMode="External" /><Relationship Id="rId80" Type="http://schemas.openxmlformats.org/officeDocument/2006/relationships/hyperlink" Target="https://podminky.urs.cz/item/CS_URS_2022_02/962031132" TargetMode="External" /><Relationship Id="rId81" Type="http://schemas.openxmlformats.org/officeDocument/2006/relationships/hyperlink" Target="https://podminky.urs.cz/item/CS_URS_2022_02/962032240" TargetMode="External" /><Relationship Id="rId82" Type="http://schemas.openxmlformats.org/officeDocument/2006/relationships/hyperlink" Target="https://podminky.urs.cz/item/CS_URS_2022_02/962081131" TargetMode="External" /><Relationship Id="rId83" Type="http://schemas.openxmlformats.org/officeDocument/2006/relationships/hyperlink" Target="https://podminky.urs.cz/item/CS_URS_2022_02/963013530" TargetMode="External" /><Relationship Id="rId84" Type="http://schemas.openxmlformats.org/officeDocument/2006/relationships/hyperlink" Target="https://podminky.urs.cz/item/CS_URS_2022_02/965043331" TargetMode="External" /><Relationship Id="rId85" Type="http://schemas.openxmlformats.org/officeDocument/2006/relationships/hyperlink" Target="https://podminky.urs.cz/item/CS_URS_2022_02/965049111" TargetMode="External" /><Relationship Id="rId86" Type="http://schemas.openxmlformats.org/officeDocument/2006/relationships/hyperlink" Target="https://podminky.urs.cz/item/CS_URS_2022_02/968072455" TargetMode="External" /><Relationship Id="rId87" Type="http://schemas.openxmlformats.org/officeDocument/2006/relationships/hyperlink" Target="https://podminky.urs.cz/item/CS_URS_2022_02/968072456" TargetMode="External" /><Relationship Id="rId88" Type="http://schemas.openxmlformats.org/officeDocument/2006/relationships/hyperlink" Target="https://podminky.urs.cz/item/CS_URS_2022_02/968082017" TargetMode="External" /><Relationship Id="rId89" Type="http://schemas.openxmlformats.org/officeDocument/2006/relationships/hyperlink" Target="https://podminky.urs.cz/item/CS_URS_2022_02/971033621" TargetMode="External" /><Relationship Id="rId90" Type="http://schemas.openxmlformats.org/officeDocument/2006/relationships/hyperlink" Target="https://podminky.urs.cz/item/CS_URS_2022_02/974031287" TargetMode="External" /><Relationship Id="rId91" Type="http://schemas.openxmlformats.org/officeDocument/2006/relationships/hyperlink" Target="https://podminky.urs.cz/item/CS_URS_2022_02/974032154" TargetMode="External" /><Relationship Id="rId92" Type="http://schemas.openxmlformats.org/officeDocument/2006/relationships/hyperlink" Target="https://podminky.urs.cz/item/CS_URS_2022_02/977151123" TargetMode="External" /><Relationship Id="rId93" Type="http://schemas.openxmlformats.org/officeDocument/2006/relationships/hyperlink" Target="https://podminky.urs.cz/item/CS_URS_2022_02/977211113" TargetMode="External" /><Relationship Id="rId94" Type="http://schemas.openxmlformats.org/officeDocument/2006/relationships/hyperlink" Target="https://podminky.urs.cz/item/CS_URS_2022_02/977312112" TargetMode="External" /><Relationship Id="rId95" Type="http://schemas.openxmlformats.org/officeDocument/2006/relationships/hyperlink" Target="https://podminky.urs.cz/item/CS_URS_2022_02/997013151" TargetMode="External" /><Relationship Id="rId96" Type="http://schemas.openxmlformats.org/officeDocument/2006/relationships/hyperlink" Target="https://podminky.urs.cz/item/CS_URS_2022_02/997013501" TargetMode="External" /><Relationship Id="rId97" Type="http://schemas.openxmlformats.org/officeDocument/2006/relationships/hyperlink" Target="https://podminky.urs.cz/item/CS_URS_2022_02/997013509" TargetMode="External" /><Relationship Id="rId98" Type="http://schemas.openxmlformats.org/officeDocument/2006/relationships/hyperlink" Target="https://podminky.urs.cz/item/CS_URS_2022_02/997013631" TargetMode="External" /><Relationship Id="rId99" Type="http://schemas.openxmlformats.org/officeDocument/2006/relationships/hyperlink" Target="https://podminky.urs.cz/item/CS_URS_2022_02/998011002" TargetMode="External" /><Relationship Id="rId100" Type="http://schemas.openxmlformats.org/officeDocument/2006/relationships/hyperlink" Target="https://podminky.urs.cz/item/CS_URS_2022_02/711111001" TargetMode="External" /><Relationship Id="rId101" Type="http://schemas.openxmlformats.org/officeDocument/2006/relationships/hyperlink" Target="https://podminky.urs.cz/item/CS_URS_2022_02/711112001" TargetMode="External" /><Relationship Id="rId102" Type="http://schemas.openxmlformats.org/officeDocument/2006/relationships/hyperlink" Target="https://podminky.urs.cz/item/CS_URS_2022_02/711111002" TargetMode="External" /><Relationship Id="rId103" Type="http://schemas.openxmlformats.org/officeDocument/2006/relationships/hyperlink" Target="https://podminky.urs.cz/item/CS_URS_2022_02/711131811" TargetMode="External" /><Relationship Id="rId104" Type="http://schemas.openxmlformats.org/officeDocument/2006/relationships/hyperlink" Target="https://podminky.urs.cz/item/CS_URS_2022_02/711141559" TargetMode="External" /><Relationship Id="rId105" Type="http://schemas.openxmlformats.org/officeDocument/2006/relationships/hyperlink" Target="https://podminky.urs.cz/item/CS_URS_2022_02/711142559" TargetMode="External" /><Relationship Id="rId106" Type="http://schemas.openxmlformats.org/officeDocument/2006/relationships/hyperlink" Target="https://podminky.urs.cz/item/CS_URS_2022_02/711161221" TargetMode="External" /><Relationship Id="rId107" Type="http://schemas.openxmlformats.org/officeDocument/2006/relationships/hyperlink" Target="https://podminky.urs.cz/item/CS_URS_2022_02/711161383" TargetMode="External" /><Relationship Id="rId108" Type="http://schemas.openxmlformats.org/officeDocument/2006/relationships/hyperlink" Target="https://podminky.urs.cz/item/CS_URS_2022_02/998711202" TargetMode="External" /><Relationship Id="rId109" Type="http://schemas.openxmlformats.org/officeDocument/2006/relationships/hyperlink" Target="https://podminky.urs.cz/item/CS_URS_2022_02/712311101" TargetMode="External" /><Relationship Id="rId110" Type="http://schemas.openxmlformats.org/officeDocument/2006/relationships/hyperlink" Target="https://podminky.urs.cz/item/CS_URS_2022_02/712331111" TargetMode="External" /><Relationship Id="rId111" Type="http://schemas.openxmlformats.org/officeDocument/2006/relationships/hyperlink" Target="https://podminky.urs.cz/item/CS_URS_2022_02/712340831" TargetMode="External" /><Relationship Id="rId112" Type="http://schemas.openxmlformats.org/officeDocument/2006/relationships/hyperlink" Target="https://podminky.urs.cz/item/CS_URS_2022_02/712340832" TargetMode="External" /><Relationship Id="rId113" Type="http://schemas.openxmlformats.org/officeDocument/2006/relationships/hyperlink" Target="https://podminky.urs.cz/item/CS_URS_2022_02/712341559" TargetMode="External" /><Relationship Id="rId114" Type="http://schemas.openxmlformats.org/officeDocument/2006/relationships/hyperlink" Target="https://podminky.urs.cz/item/CS_URS_2022_02/712341559" TargetMode="External" /><Relationship Id="rId115" Type="http://schemas.openxmlformats.org/officeDocument/2006/relationships/hyperlink" Target="https://podminky.urs.cz/item/CS_URS_2022_02/712341715" TargetMode="External" /><Relationship Id="rId116" Type="http://schemas.openxmlformats.org/officeDocument/2006/relationships/hyperlink" Target="https://podminky.urs.cz/item/CS_URS_2022_02/998712202" TargetMode="External" /><Relationship Id="rId117" Type="http://schemas.openxmlformats.org/officeDocument/2006/relationships/hyperlink" Target="https://podminky.urs.cz/item/CS_URS_2022_02/713121121" TargetMode="External" /><Relationship Id="rId118" Type="http://schemas.openxmlformats.org/officeDocument/2006/relationships/hyperlink" Target="https://podminky.urs.cz/item/CS_URS_2022_02/713131143" TargetMode="External" /><Relationship Id="rId119" Type="http://schemas.openxmlformats.org/officeDocument/2006/relationships/hyperlink" Target="https://podminky.urs.cz/item/CS_URS_2022_02/713131145" TargetMode="External" /><Relationship Id="rId120" Type="http://schemas.openxmlformats.org/officeDocument/2006/relationships/hyperlink" Target="https://podminky.urs.cz/item/CS_URS_2022_02/713140843" TargetMode="External" /><Relationship Id="rId121" Type="http://schemas.openxmlformats.org/officeDocument/2006/relationships/hyperlink" Target="https://podminky.urs.cz/item/CS_URS_2022_02/713141131" TargetMode="External" /><Relationship Id="rId122" Type="http://schemas.openxmlformats.org/officeDocument/2006/relationships/hyperlink" Target="https://podminky.urs.cz/item/CS_URS_2022_02/713141263" TargetMode="External" /><Relationship Id="rId123" Type="http://schemas.openxmlformats.org/officeDocument/2006/relationships/hyperlink" Target="https://podminky.urs.cz/item/CS_URS_2022_02/713141331" TargetMode="External" /><Relationship Id="rId124" Type="http://schemas.openxmlformats.org/officeDocument/2006/relationships/hyperlink" Target="https://podminky.urs.cz/item/CS_URS_2022_02/713141351" TargetMode="External" /><Relationship Id="rId125" Type="http://schemas.openxmlformats.org/officeDocument/2006/relationships/hyperlink" Target="https://podminky.urs.cz/item/CS_URS_2022_02/713141391" TargetMode="External" /><Relationship Id="rId126" Type="http://schemas.openxmlformats.org/officeDocument/2006/relationships/hyperlink" Target="https://podminky.urs.cz/item/CS_URS_2022_02/713191133" TargetMode="External" /><Relationship Id="rId127" Type="http://schemas.openxmlformats.org/officeDocument/2006/relationships/hyperlink" Target="https://podminky.urs.cz/item/CS_URS_2022_02/998713202" TargetMode="External" /><Relationship Id="rId128" Type="http://schemas.openxmlformats.org/officeDocument/2006/relationships/hyperlink" Target="https://podminky.urs.cz/item/CS_URS_2022_02/763121456" TargetMode="External" /><Relationship Id="rId129" Type="http://schemas.openxmlformats.org/officeDocument/2006/relationships/hyperlink" Target="https://podminky.urs.cz/item/CS_URS_2022_02/763121714" TargetMode="External" /><Relationship Id="rId130" Type="http://schemas.openxmlformats.org/officeDocument/2006/relationships/hyperlink" Target="https://podminky.urs.cz/item/CS_URS_2022_02/763131411" TargetMode="External" /><Relationship Id="rId131" Type="http://schemas.openxmlformats.org/officeDocument/2006/relationships/hyperlink" Target="https://podminky.urs.cz/item/CS_URS_2022_02/763131451" TargetMode="External" /><Relationship Id="rId132" Type="http://schemas.openxmlformats.org/officeDocument/2006/relationships/hyperlink" Target="https://podminky.urs.cz/item/CS_URS_2022_02/763131714" TargetMode="External" /><Relationship Id="rId133" Type="http://schemas.openxmlformats.org/officeDocument/2006/relationships/hyperlink" Target="https://podminky.urs.cz/item/CS_URS_2022_02/763131765" TargetMode="External" /><Relationship Id="rId134" Type="http://schemas.openxmlformats.org/officeDocument/2006/relationships/hyperlink" Target="https://podminky.urs.cz/item/CS_URS_2022_02/763164739" TargetMode="External" /><Relationship Id="rId135" Type="http://schemas.openxmlformats.org/officeDocument/2006/relationships/hyperlink" Target="https://podminky.urs.cz/item/CS_URS_2022_02/998763201" TargetMode="External" /><Relationship Id="rId136" Type="http://schemas.openxmlformats.org/officeDocument/2006/relationships/hyperlink" Target="https://podminky.urs.cz/item/CS_URS_2022_02/764004801" TargetMode="External" /><Relationship Id="rId137" Type="http://schemas.openxmlformats.org/officeDocument/2006/relationships/hyperlink" Target="https://podminky.urs.cz/item/CS_URS_2022_02/764004861" TargetMode="External" /><Relationship Id="rId138" Type="http://schemas.openxmlformats.org/officeDocument/2006/relationships/hyperlink" Target="https://podminky.urs.cz/item/CS_URS_2022_02/764521446" TargetMode="External" /><Relationship Id="rId139" Type="http://schemas.openxmlformats.org/officeDocument/2006/relationships/hyperlink" Target="https://podminky.urs.cz/item/CS_URS_2022_02/764528424" TargetMode="External" /><Relationship Id="rId140" Type="http://schemas.openxmlformats.org/officeDocument/2006/relationships/hyperlink" Target="https://podminky.urs.cz/item/CS_URS_2022_02/998764202" TargetMode="External" /><Relationship Id="rId141" Type="http://schemas.openxmlformats.org/officeDocument/2006/relationships/hyperlink" Target="https://podminky.urs.cz/item/CS_URS_2022_02/998766202" TargetMode="External" /><Relationship Id="rId142" Type="http://schemas.openxmlformats.org/officeDocument/2006/relationships/hyperlink" Target="https://podminky.urs.cz/item/CS_URS_2022_02/767832101" TargetMode="External" /><Relationship Id="rId143" Type="http://schemas.openxmlformats.org/officeDocument/2006/relationships/hyperlink" Target="https://podminky.urs.cz/item/CS_URS_2022_02/767834111" TargetMode="External" /><Relationship Id="rId144" Type="http://schemas.openxmlformats.org/officeDocument/2006/relationships/hyperlink" Target="https://podminky.urs.cz/item/CS_URS_2022_02/998767202" TargetMode="External" /><Relationship Id="rId145" Type="http://schemas.openxmlformats.org/officeDocument/2006/relationships/hyperlink" Target="https://podminky.urs.cz/item/CS_URS_2022_02/771111011" TargetMode="External" /><Relationship Id="rId146" Type="http://schemas.openxmlformats.org/officeDocument/2006/relationships/hyperlink" Target="https://podminky.urs.cz/item/CS_URS_2022_02/771121011" TargetMode="External" /><Relationship Id="rId147" Type="http://schemas.openxmlformats.org/officeDocument/2006/relationships/hyperlink" Target="https://podminky.urs.cz/item/CS_URS_2022_02/771151021" TargetMode="External" /><Relationship Id="rId148" Type="http://schemas.openxmlformats.org/officeDocument/2006/relationships/hyperlink" Target="https://podminky.urs.cz/item/CS_URS_2022_02/771473810" TargetMode="External" /><Relationship Id="rId149" Type="http://schemas.openxmlformats.org/officeDocument/2006/relationships/hyperlink" Target="https://podminky.urs.cz/item/CS_URS_2022_02/771474112" TargetMode="External" /><Relationship Id="rId150" Type="http://schemas.openxmlformats.org/officeDocument/2006/relationships/hyperlink" Target="https://podminky.urs.cz/item/CS_URS_2022_02/771573810" TargetMode="External" /><Relationship Id="rId151" Type="http://schemas.openxmlformats.org/officeDocument/2006/relationships/hyperlink" Target="https://podminky.urs.cz/item/CS_URS_2022_02/771574154" TargetMode="External" /><Relationship Id="rId152" Type="http://schemas.openxmlformats.org/officeDocument/2006/relationships/hyperlink" Target="https://podminky.urs.cz/item/CS_URS_2022_02/771591112" TargetMode="External" /><Relationship Id="rId153" Type="http://schemas.openxmlformats.org/officeDocument/2006/relationships/hyperlink" Target="https://podminky.urs.cz/item/CS_URS_2022_02/998771202" TargetMode="External" /><Relationship Id="rId154" Type="http://schemas.openxmlformats.org/officeDocument/2006/relationships/hyperlink" Target="https://podminky.urs.cz/item/CS_URS_2022_02/776111117" TargetMode="External" /><Relationship Id="rId155" Type="http://schemas.openxmlformats.org/officeDocument/2006/relationships/hyperlink" Target="https://podminky.urs.cz/item/CS_URS_2022_02/776111311" TargetMode="External" /><Relationship Id="rId156" Type="http://schemas.openxmlformats.org/officeDocument/2006/relationships/hyperlink" Target="https://podminky.urs.cz/item/CS_URS_2022_02/776121112" TargetMode="External" /><Relationship Id="rId157" Type="http://schemas.openxmlformats.org/officeDocument/2006/relationships/hyperlink" Target="https://podminky.urs.cz/item/CS_URS_2022_02/776141121" TargetMode="External" /><Relationship Id="rId158" Type="http://schemas.openxmlformats.org/officeDocument/2006/relationships/hyperlink" Target="https://podminky.urs.cz/item/CS_URS_2022_02/776201812" TargetMode="External" /><Relationship Id="rId159" Type="http://schemas.openxmlformats.org/officeDocument/2006/relationships/hyperlink" Target="https://podminky.urs.cz/item/CS_URS_2022_02/776232111" TargetMode="External" /><Relationship Id="rId160" Type="http://schemas.openxmlformats.org/officeDocument/2006/relationships/hyperlink" Target="https://podminky.urs.cz/item/CS_URS_2022_02/776410811" TargetMode="External" /><Relationship Id="rId161" Type="http://schemas.openxmlformats.org/officeDocument/2006/relationships/hyperlink" Target="https://podminky.urs.cz/item/CS_URS_2022_02/776411211" TargetMode="External" /><Relationship Id="rId162" Type="http://schemas.openxmlformats.org/officeDocument/2006/relationships/hyperlink" Target="https://podminky.urs.cz/item/CS_URS_2022_02/776411213" TargetMode="External" /><Relationship Id="rId163" Type="http://schemas.openxmlformats.org/officeDocument/2006/relationships/hyperlink" Target="https://podminky.urs.cz/item/CS_URS_2022_02/776411214" TargetMode="External" /><Relationship Id="rId164" Type="http://schemas.openxmlformats.org/officeDocument/2006/relationships/hyperlink" Target="https://podminky.urs.cz/item/CS_URS_2022_02/776991821" TargetMode="External" /><Relationship Id="rId165" Type="http://schemas.openxmlformats.org/officeDocument/2006/relationships/hyperlink" Target="https://podminky.urs.cz/item/CS_URS_2022_02/998776202" TargetMode="External" /><Relationship Id="rId166" Type="http://schemas.openxmlformats.org/officeDocument/2006/relationships/hyperlink" Target="https://podminky.urs.cz/item/CS_URS_2022_02/998777202" TargetMode="External" /><Relationship Id="rId167" Type="http://schemas.openxmlformats.org/officeDocument/2006/relationships/hyperlink" Target="https://podminky.urs.cz/item/CS_URS_2022_02/781121011" TargetMode="External" /><Relationship Id="rId168" Type="http://schemas.openxmlformats.org/officeDocument/2006/relationships/hyperlink" Target="https://podminky.urs.cz/item/CS_URS_2022_02/781131112" TargetMode="External" /><Relationship Id="rId169" Type="http://schemas.openxmlformats.org/officeDocument/2006/relationships/hyperlink" Target="https://podminky.urs.cz/item/CS_URS_2022_02/781474154" TargetMode="External" /><Relationship Id="rId170" Type="http://schemas.openxmlformats.org/officeDocument/2006/relationships/hyperlink" Target="https://podminky.urs.cz/item/CS_URS_2022_02/781494511" TargetMode="External" /><Relationship Id="rId171" Type="http://schemas.openxmlformats.org/officeDocument/2006/relationships/hyperlink" Target="https://podminky.urs.cz/item/CS_URS_2022_02/998781202" TargetMode="External" /><Relationship Id="rId172" Type="http://schemas.openxmlformats.org/officeDocument/2006/relationships/hyperlink" Target="https://podminky.urs.cz/item/CS_URS_2022_02/783827101" TargetMode="External" /><Relationship Id="rId173" Type="http://schemas.openxmlformats.org/officeDocument/2006/relationships/hyperlink" Target="https://podminky.urs.cz/item/CS_URS_2022_02/784111001" TargetMode="External" /><Relationship Id="rId174" Type="http://schemas.openxmlformats.org/officeDocument/2006/relationships/hyperlink" Target="https://podminky.urs.cz/item/CS_URS_2022_02/784121001" TargetMode="External" /><Relationship Id="rId175" Type="http://schemas.openxmlformats.org/officeDocument/2006/relationships/hyperlink" Target="https://podminky.urs.cz/item/CS_URS_2022_02/784181101" TargetMode="External" /><Relationship Id="rId176" Type="http://schemas.openxmlformats.org/officeDocument/2006/relationships/hyperlink" Target="https://podminky.urs.cz/item/CS_URS_2022_02/784211101" TargetMode="External" /><Relationship Id="rId1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62751117" TargetMode="External" /><Relationship Id="rId2" Type="http://schemas.openxmlformats.org/officeDocument/2006/relationships/hyperlink" Target="https://podminky.urs.cz/item/CS_URS_2022_02/162751119" TargetMode="External" /><Relationship Id="rId3" Type="http://schemas.openxmlformats.org/officeDocument/2006/relationships/hyperlink" Target="https://podminky.urs.cz/item/CS_URS_2022_02/167151101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225311114" TargetMode="External" /><Relationship Id="rId6" Type="http://schemas.openxmlformats.org/officeDocument/2006/relationships/hyperlink" Target="https://podminky.urs.cz/item/CS_URS_2022_02/273322511" TargetMode="External" /><Relationship Id="rId7" Type="http://schemas.openxmlformats.org/officeDocument/2006/relationships/hyperlink" Target="https://podminky.urs.cz/item/CS_URS_2022_02/273351121" TargetMode="External" /><Relationship Id="rId8" Type="http://schemas.openxmlformats.org/officeDocument/2006/relationships/hyperlink" Target="https://podminky.urs.cz/item/CS_URS_2022_02/273351122" TargetMode="External" /><Relationship Id="rId9" Type="http://schemas.openxmlformats.org/officeDocument/2006/relationships/hyperlink" Target="https://podminky.urs.cz/item/CS_URS_2022_02/273361821" TargetMode="External" /><Relationship Id="rId10" Type="http://schemas.openxmlformats.org/officeDocument/2006/relationships/hyperlink" Target="https://podminky.urs.cz/item/CS_URS_2022_02/273362021" TargetMode="External" /><Relationship Id="rId11" Type="http://schemas.openxmlformats.org/officeDocument/2006/relationships/hyperlink" Target="https://podminky.urs.cz/item/CS_URS_2022_02/274322511" TargetMode="External" /><Relationship Id="rId12" Type="http://schemas.openxmlformats.org/officeDocument/2006/relationships/hyperlink" Target="https://podminky.urs.cz/item/CS_URS_2022_02/274351121" TargetMode="External" /><Relationship Id="rId13" Type="http://schemas.openxmlformats.org/officeDocument/2006/relationships/hyperlink" Target="https://podminky.urs.cz/item/CS_URS_2022_02/274351122" TargetMode="External" /><Relationship Id="rId14" Type="http://schemas.openxmlformats.org/officeDocument/2006/relationships/hyperlink" Target="https://podminky.urs.cz/item/CS_URS_2022_02/274361821" TargetMode="External" /><Relationship Id="rId15" Type="http://schemas.openxmlformats.org/officeDocument/2006/relationships/hyperlink" Target="https://podminky.urs.cz/item/CS_URS_2022_02/275322511" TargetMode="External" /><Relationship Id="rId16" Type="http://schemas.openxmlformats.org/officeDocument/2006/relationships/hyperlink" Target="https://podminky.urs.cz/item/CS_URS_2022_02/275351121" TargetMode="External" /><Relationship Id="rId17" Type="http://schemas.openxmlformats.org/officeDocument/2006/relationships/hyperlink" Target="https://podminky.urs.cz/item/CS_URS_2022_02/275351122" TargetMode="External" /><Relationship Id="rId18" Type="http://schemas.openxmlformats.org/officeDocument/2006/relationships/hyperlink" Target="https://podminky.urs.cz/item/CS_URS_2022_02/275361821" TargetMode="External" /><Relationship Id="rId19" Type="http://schemas.openxmlformats.org/officeDocument/2006/relationships/hyperlink" Target="https://podminky.urs.cz/item/CS_URS_2022_02/279113154" TargetMode="External" /><Relationship Id="rId20" Type="http://schemas.openxmlformats.org/officeDocument/2006/relationships/hyperlink" Target="https://podminky.urs.cz/item/CS_URS_2022_02/279361821" TargetMode="External" /><Relationship Id="rId21" Type="http://schemas.openxmlformats.org/officeDocument/2006/relationships/hyperlink" Target="https://podminky.urs.cz/item/CS_URS_2022_02/331361821" TargetMode="External" /><Relationship Id="rId22" Type="http://schemas.openxmlformats.org/officeDocument/2006/relationships/hyperlink" Target="https://podminky.urs.cz/item/CS_URS_2022_02/389381001" TargetMode="External" /><Relationship Id="rId23" Type="http://schemas.openxmlformats.org/officeDocument/2006/relationships/hyperlink" Target="https://podminky.urs.cz/item/CS_URS_2022_02/411121121" TargetMode="External" /><Relationship Id="rId24" Type="http://schemas.openxmlformats.org/officeDocument/2006/relationships/hyperlink" Target="https://podminky.urs.cz/item/CS_URS_2022_02/411121125" TargetMode="External" /><Relationship Id="rId25" Type="http://schemas.openxmlformats.org/officeDocument/2006/relationships/hyperlink" Target="https://podminky.urs.cz/item/CS_URS_2022_02/411121127" TargetMode="External" /><Relationship Id="rId26" Type="http://schemas.openxmlformats.org/officeDocument/2006/relationships/hyperlink" Target="https://podminky.urs.cz/item/CS_URS_2022_02/411321414" TargetMode="External" /><Relationship Id="rId27" Type="http://schemas.openxmlformats.org/officeDocument/2006/relationships/hyperlink" Target="https://podminky.urs.cz/item/CS_URS_2022_02/411351011" TargetMode="External" /><Relationship Id="rId28" Type="http://schemas.openxmlformats.org/officeDocument/2006/relationships/hyperlink" Target="https://podminky.urs.cz/item/CS_URS_2022_02/411351012" TargetMode="External" /><Relationship Id="rId29" Type="http://schemas.openxmlformats.org/officeDocument/2006/relationships/hyperlink" Target="https://podminky.urs.cz/item/CS_URS_2022_02/411354313" TargetMode="External" /><Relationship Id="rId30" Type="http://schemas.openxmlformats.org/officeDocument/2006/relationships/hyperlink" Target="https://podminky.urs.cz/item/CS_URS_2022_02/411354314" TargetMode="External" /><Relationship Id="rId31" Type="http://schemas.openxmlformats.org/officeDocument/2006/relationships/hyperlink" Target="https://podminky.urs.cz/item/CS_URS_2022_02/411361821" TargetMode="External" /><Relationship Id="rId32" Type="http://schemas.openxmlformats.org/officeDocument/2006/relationships/hyperlink" Target="https://podminky.urs.cz/item/CS_URS_2022_02/411362021" TargetMode="External" /><Relationship Id="rId33" Type="http://schemas.openxmlformats.org/officeDocument/2006/relationships/hyperlink" Target="https://podminky.urs.cz/item/CS_URS_2022_02/417321515" TargetMode="External" /><Relationship Id="rId34" Type="http://schemas.openxmlformats.org/officeDocument/2006/relationships/hyperlink" Target="https://podminky.urs.cz/item/CS_URS_2022_02/417351115" TargetMode="External" /><Relationship Id="rId35" Type="http://schemas.openxmlformats.org/officeDocument/2006/relationships/hyperlink" Target="https://podminky.urs.cz/item/CS_URS_2022_02/417351116" TargetMode="External" /><Relationship Id="rId36" Type="http://schemas.openxmlformats.org/officeDocument/2006/relationships/hyperlink" Target="https://podminky.urs.cz/item/CS_URS_2022_02/417361821" TargetMode="External" /><Relationship Id="rId37" Type="http://schemas.openxmlformats.org/officeDocument/2006/relationships/hyperlink" Target="https://podminky.urs.cz/item/CS_URS_2022_02/631311113" TargetMode="External" /><Relationship Id="rId38" Type="http://schemas.openxmlformats.org/officeDocument/2006/relationships/hyperlink" Target="https://podminky.urs.cz/item/CS_URS_2022_02/631311123" TargetMode="External" /><Relationship Id="rId39" Type="http://schemas.openxmlformats.org/officeDocument/2006/relationships/hyperlink" Target="https://podminky.urs.cz/item/CS_URS_2022_02/985331213" TargetMode="External" /><Relationship Id="rId40" Type="http://schemas.openxmlformats.org/officeDocument/2006/relationships/hyperlink" Target="https://podminky.urs.cz/item/CS_URS_2022_02/985331214" TargetMode="External" /><Relationship Id="rId41" Type="http://schemas.openxmlformats.org/officeDocument/2006/relationships/hyperlink" Target="https://podminky.urs.cz/item/CS_URS_2022_02/985331912" TargetMode="External" /><Relationship Id="rId42" Type="http://schemas.openxmlformats.org/officeDocument/2006/relationships/hyperlink" Target="https://podminky.urs.cz/item/CS_URS_2022_02/998017002" TargetMode="External" /><Relationship Id="rId43" Type="http://schemas.openxmlformats.org/officeDocument/2006/relationships/hyperlink" Target="https://podminky.urs.cz/item/CS_URS_2022_02/713121111" TargetMode="External" /><Relationship Id="rId44" Type="http://schemas.openxmlformats.org/officeDocument/2006/relationships/hyperlink" Target="https://podminky.urs.cz/item/CS_URS_2022_02/713131151" TargetMode="External" /><Relationship Id="rId45" Type="http://schemas.openxmlformats.org/officeDocument/2006/relationships/hyperlink" Target="https://podminky.urs.cz/item/CS_URS_2022_02/713191132" TargetMode="External" /><Relationship Id="rId46" Type="http://schemas.openxmlformats.org/officeDocument/2006/relationships/hyperlink" Target="https://podminky.urs.cz/item/CS_URS_2022_02/998713202" TargetMode="External" /><Relationship Id="rId47" Type="http://schemas.openxmlformats.org/officeDocument/2006/relationships/hyperlink" Target="https://podminky.urs.cz/item/CS_URS_2022_02/762332644" TargetMode="External" /><Relationship Id="rId48" Type="http://schemas.openxmlformats.org/officeDocument/2006/relationships/hyperlink" Target="https://podminky.urs.cz/item/CS_URS_2022_02/762332645" TargetMode="External" /><Relationship Id="rId49" Type="http://schemas.openxmlformats.org/officeDocument/2006/relationships/hyperlink" Target="https://podminky.urs.cz/item/CS_URS_2022_02/762335614.R" TargetMode="External" /><Relationship Id="rId50" Type="http://schemas.openxmlformats.org/officeDocument/2006/relationships/hyperlink" Target="https://podminky.urs.cz/item/CS_URS_2022_02/762395000" TargetMode="External" /><Relationship Id="rId51" Type="http://schemas.openxmlformats.org/officeDocument/2006/relationships/hyperlink" Target="https://podminky.urs.cz/item/CS_URS_2022_02/998762202" TargetMode="External" /><Relationship Id="rId52" Type="http://schemas.openxmlformats.org/officeDocument/2006/relationships/hyperlink" Target="https://podminky.urs.cz/item/CS_URS_2022_02/783213011" TargetMode="External" /><Relationship Id="rId53" Type="http://schemas.openxmlformats.org/officeDocument/2006/relationships/hyperlink" Target="https://podminky.urs.cz/item/CS_URS_2022_02/783213111" TargetMode="External" /><Relationship Id="rId54" Type="http://schemas.openxmlformats.org/officeDocument/2006/relationships/hyperlink" Target="https://podminky.urs.cz/item/CS_URS_2022_02/783217101" TargetMode="External" /><Relationship Id="rId5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1454000" TargetMode="External" /><Relationship Id="rId2" Type="http://schemas.openxmlformats.org/officeDocument/2006/relationships/hyperlink" Target="https://podminky.urs.cz/item/CS_URS_2022_01/012203000" TargetMode="External" /><Relationship Id="rId3" Type="http://schemas.openxmlformats.org/officeDocument/2006/relationships/hyperlink" Target="https://podminky.urs.cz/item/CS_URS_2022_01/012203100" TargetMode="External" /><Relationship Id="rId4" Type="http://schemas.openxmlformats.org/officeDocument/2006/relationships/hyperlink" Target="https://podminky.urs.cz/item/CS_URS_2022_01/012203200" TargetMode="External" /><Relationship Id="rId5" Type="http://schemas.openxmlformats.org/officeDocument/2006/relationships/hyperlink" Target="https://podminky.urs.cz/item/CS_URS_2022_01/012303000" TargetMode="External" /><Relationship Id="rId6" Type="http://schemas.openxmlformats.org/officeDocument/2006/relationships/hyperlink" Target="https://podminky.urs.cz/item/CS_URS_2022_01/013254000" TargetMode="External" /><Relationship Id="rId7" Type="http://schemas.openxmlformats.org/officeDocument/2006/relationships/hyperlink" Target="https://podminky.urs.cz/item/CS_URS_2022_01/013284000" TargetMode="External" /><Relationship Id="rId8" Type="http://schemas.openxmlformats.org/officeDocument/2006/relationships/hyperlink" Target="https://podminky.urs.cz/item/CS_URS_2022_01/013294000" TargetMode="External" /><Relationship Id="rId9" Type="http://schemas.openxmlformats.org/officeDocument/2006/relationships/hyperlink" Target="https://podminky.urs.cz/item/CS_URS_2022_01/030001000" TargetMode="External" /><Relationship Id="rId10" Type="http://schemas.openxmlformats.org/officeDocument/2006/relationships/hyperlink" Target="https://podminky.urs.cz/item/CS_URS_2022_01/035002000" TargetMode="External" /><Relationship Id="rId11" Type="http://schemas.openxmlformats.org/officeDocument/2006/relationships/hyperlink" Target="https://podminky.urs.cz/item/CS_URS_2022_01/035103001" TargetMode="External" /><Relationship Id="rId12" Type="http://schemas.openxmlformats.org/officeDocument/2006/relationships/hyperlink" Target="https://podminky.urs.cz/item/CS_URS_2022_01/042503000" TargetMode="External" /><Relationship Id="rId13" Type="http://schemas.openxmlformats.org/officeDocument/2006/relationships/hyperlink" Target="https://podminky.urs.cz/item/CS_URS_2022_01/042603000" TargetMode="External" /><Relationship Id="rId14" Type="http://schemas.openxmlformats.org/officeDocument/2006/relationships/hyperlink" Target="https://podminky.urs.cz/item/CS_URS_2022_01/045002000" TargetMode="External" /><Relationship Id="rId15" Type="http://schemas.openxmlformats.org/officeDocument/2006/relationships/hyperlink" Target="https://podminky.urs.cz/item/CS_URS_2022_01/045003000" TargetMode="External" /><Relationship Id="rId16" Type="http://schemas.openxmlformats.org/officeDocument/2006/relationships/hyperlink" Target="https://podminky.urs.cz/item/CS_URS_2022_01/045004000" TargetMode="External" /><Relationship Id="rId17" Type="http://schemas.openxmlformats.org/officeDocument/2006/relationships/hyperlink" Target="https://podminky.urs.cz/item/CS_URS_2022_01/061002000" TargetMode="External" /><Relationship Id="rId18" Type="http://schemas.openxmlformats.org/officeDocument/2006/relationships/hyperlink" Target="https://podminky.urs.cz/item/CS_URS_2022_01/062002000" TargetMode="External" /><Relationship Id="rId19" Type="http://schemas.openxmlformats.org/officeDocument/2006/relationships/hyperlink" Target="https://podminky.urs.cz/item/CS_URS_2022_01/071002000" TargetMode="External" /><Relationship Id="rId2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91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Z2022156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Beroun - Tělocvična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Preislerova 1335, 266 01 Beroun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6. 4. 2023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Beroun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Ing. Luboš Rajniš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QSB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ROUND(AG55+AG56+AG57+SUM(AG60:AG64),2)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35</v>
      </c>
      <c r="AR54" s="106"/>
      <c r="AS54" s="107">
        <f>ROUND(AS55+AS56+AS57+SUM(AS60:AS64),2)</f>
        <v>0</v>
      </c>
      <c r="AT54" s="108">
        <f>ROUND(SUM(AV54:AW54),2)</f>
        <v>0</v>
      </c>
      <c r="AU54" s="109">
        <f>ROUND(AU55+AU56+AU57+SUM(AU60:AU64),5)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ROUND(AZ55+AZ56+AZ57+SUM(AZ60:AZ64),2)</f>
        <v>0</v>
      </c>
      <c r="BA54" s="108">
        <f>ROUND(BA55+BA56+BA57+SUM(BA60:BA64),2)</f>
        <v>0</v>
      </c>
      <c r="BB54" s="108">
        <f>ROUND(BB55+BB56+BB57+SUM(BB60:BB64),2)</f>
        <v>0</v>
      </c>
      <c r="BC54" s="108">
        <f>ROUND(BC55+BC56+BC57+SUM(BC60:BC64),2)</f>
        <v>0</v>
      </c>
      <c r="BD54" s="110">
        <f>ROUND(BD55+BD56+BD57+SUM(BD60:BD64),2)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16.5" customHeight="1">
      <c r="A55" s="113" t="s">
        <v>82</v>
      </c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'D.1.1 - STA'!J30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'D.1.1 - STA'!P104</f>
        <v>0</v>
      </c>
      <c r="AV55" s="122">
        <f>'D.1.1 - STA'!J33</f>
        <v>0</v>
      </c>
      <c r="AW55" s="122">
        <f>'D.1.1 - STA'!J34</f>
        <v>0</v>
      </c>
      <c r="AX55" s="122">
        <f>'D.1.1 - STA'!J35</f>
        <v>0</v>
      </c>
      <c r="AY55" s="122">
        <f>'D.1.1 - STA'!J36</f>
        <v>0</v>
      </c>
      <c r="AZ55" s="122">
        <f>'D.1.1 - STA'!F33</f>
        <v>0</v>
      </c>
      <c r="BA55" s="122">
        <f>'D.1.1 - STA'!F34</f>
        <v>0</v>
      </c>
      <c r="BB55" s="122">
        <f>'D.1.1 - STA'!F35</f>
        <v>0</v>
      </c>
      <c r="BC55" s="122">
        <f>'D.1.1 - STA'!F36</f>
        <v>0</v>
      </c>
      <c r="BD55" s="124">
        <f>'D.1.1 - STA'!F37</f>
        <v>0</v>
      </c>
      <c r="BE55" s="7"/>
      <c r="BT55" s="125" t="s">
        <v>85</v>
      </c>
      <c r="BV55" s="125" t="s">
        <v>80</v>
      </c>
      <c r="BW55" s="125" t="s">
        <v>86</v>
      </c>
      <c r="BX55" s="125" t="s">
        <v>5</v>
      </c>
      <c r="CL55" s="125" t="s">
        <v>35</v>
      </c>
      <c r="CM55" s="125" t="s">
        <v>87</v>
      </c>
    </row>
    <row r="56" s="7" customFormat="1" ht="16.5" customHeight="1">
      <c r="A56" s="113" t="s">
        <v>82</v>
      </c>
      <c r="B56" s="114"/>
      <c r="C56" s="115"/>
      <c r="D56" s="116" t="s">
        <v>88</v>
      </c>
      <c r="E56" s="116"/>
      <c r="F56" s="116"/>
      <c r="G56" s="116"/>
      <c r="H56" s="116"/>
      <c r="I56" s="117"/>
      <c r="J56" s="116" t="s">
        <v>89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'D.1.2 - SKŘ'!J30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'D.1.2 - SKŘ'!P91</f>
        <v>0</v>
      </c>
      <c r="AV56" s="122">
        <f>'D.1.2 - SKŘ'!J33</f>
        <v>0</v>
      </c>
      <c r="AW56" s="122">
        <f>'D.1.2 - SKŘ'!J34</f>
        <v>0</v>
      </c>
      <c r="AX56" s="122">
        <f>'D.1.2 - SKŘ'!J35</f>
        <v>0</v>
      </c>
      <c r="AY56" s="122">
        <f>'D.1.2 - SKŘ'!J36</f>
        <v>0</v>
      </c>
      <c r="AZ56" s="122">
        <f>'D.1.2 - SKŘ'!F33</f>
        <v>0</v>
      </c>
      <c r="BA56" s="122">
        <f>'D.1.2 - SKŘ'!F34</f>
        <v>0</v>
      </c>
      <c r="BB56" s="122">
        <f>'D.1.2 - SKŘ'!F35</f>
        <v>0</v>
      </c>
      <c r="BC56" s="122">
        <f>'D.1.2 - SKŘ'!F36</f>
        <v>0</v>
      </c>
      <c r="BD56" s="124">
        <f>'D.1.2 - SKŘ'!F37</f>
        <v>0</v>
      </c>
      <c r="BE56" s="7"/>
      <c r="BT56" s="125" t="s">
        <v>85</v>
      </c>
      <c r="BV56" s="125" t="s">
        <v>80</v>
      </c>
      <c r="BW56" s="125" t="s">
        <v>90</v>
      </c>
      <c r="BX56" s="125" t="s">
        <v>5</v>
      </c>
      <c r="CL56" s="125" t="s">
        <v>35</v>
      </c>
      <c r="CM56" s="125" t="s">
        <v>87</v>
      </c>
    </row>
    <row r="57" s="7" customFormat="1" ht="16.5" customHeight="1">
      <c r="A57" s="7"/>
      <c r="B57" s="114"/>
      <c r="C57" s="115"/>
      <c r="D57" s="116" t="s">
        <v>91</v>
      </c>
      <c r="E57" s="116"/>
      <c r="F57" s="116"/>
      <c r="G57" s="116"/>
      <c r="H57" s="116"/>
      <c r="I57" s="117"/>
      <c r="J57" s="116" t="s">
        <v>92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26">
        <f>ROUND(SUM(AG58:AG59),2)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f>ROUND(SUM(AS58:AS59),2)</f>
        <v>0</v>
      </c>
      <c r="AT57" s="122">
        <f>ROUND(SUM(AV57:AW57),2)</f>
        <v>0</v>
      </c>
      <c r="AU57" s="123">
        <f>ROUND(SUM(AU58:AU59),5)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ROUND(SUM(AZ58:AZ59),2)</f>
        <v>0</v>
      </c>
      <c r="BA57" s="122">
        <f>ROUND(SUM(BA58:BA59),2)</f>
        <v>0</v>
      </c>
      <c r="BB57" s="122">
        <f>ROUND(SUM(BB58:BB59),2)</f>
        <v>0</v>
      </c>
      <c r="BC57" s="122">
        <f>ROUND(SUM(BC58:BC59),2)</f>
        <v>0</v>
      </c>
      <c r="BD57" s="124">
        <f>ROUND(SUM(BD58:BD59),2)</f>
        <v>0</v>
      </c>
      <c r="BE57" s="7"/>
      <c r="BS57" s="125" t="s">
        <v>77</v>
      </c>
      <c r="BT57" s="125" t="s">
        <v>85</v>
      </c>
      <c r="BU57" s="125" t="s">
        <v>79</v>
      </c>
      <c r="BV57" s="125" t="s">
        <v>80</v>
      </c>
      <c r="BW57" s="125" t="s">
        <v>93</v>
      </c>
      <c r="BX57" s="125" t="s">
        <v>5</v>
      </c>
      <c r="CL57" s="125" t="s">
        <v>35</v>
      </c>
      <c r="CM57" s="125" t="s">
        <v>87</v>
      </c>
    </row>
    <row r="58" s="4" customFormat="1" ht="16.5" customHeight="1">
      <c r="A58" s="113" t="s">
        <v>82</v>
      </c>
      <c r="B58" s="65"/>
      <c r="C58" s="127"/>
      <c r="D58" s="127"/>
      <c r="E58" s="128" t="s">
        <v>94</v>
      </c>
      <c r="F58" s="128"/>
      <c r="G58" s="128"/>
      <c r="H58" s="128"/>
      <c r="I58" s="128"/>
      <c r="J58" s="127"/>
      <c r="K58" s="128" t="s">
        <v>95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'D.1.4.01a - Vodovod'!J32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96</v>
      </c>
      <c r="AR58" s="67"/>
      <c r="AS58" s="131">
        <v>0</v>
      </c>
      <c r="AT58" s="132">
        <f>ROUND(SUM(AV58:AW58),2)</f>
        <v>0</v>
      </c>
      <c r="AU58" s="133">
        <f>'D.1.4.01a - Vodovod'!P92</f>
        <v>0</v>
      </c>
      <c r="AV58" s="132">
        <f>'D.1.4.01a - Vodovod'!J35</f>
        <v>0</v>
      </c>
      <c r="AW58" s="132">
        <f>'D.1.4.01a - Vodovod'!J36</f>
        <v>0</v>
      </c>
      <c r="AX58" s="132">
        <f>'D.1.4.01a - Vodovod'!J37</f>
        <v>0</v>
      </c>
      <c r="AY58" s="132">
        <f>'D.1.4.01a - Vodovod'!J38</f>
        <v>0</v>
      </c>
      <c r="AZ58" s="132">
        <f>'D.1.4.01a - Vodovod'!F35</f>
        <v>0</v>
      </c>
      <c r="BA58" s="132">
        <f>'D.1.4.01a - Vodovod'!F36</f>
        <v>0</v>
      </c>
      <c r="BB58" s="132">
        <f>'D.1.4.01a - Vodovod'!F37</f>
        <v>0</v>
      </c>
      <c r="BC58" s="132">
        <f>'D.1.4.01a - Vodovod'!F38</f>
        <v>0</v>
      </c>
      <c r="BD58" s="134">
        <f>'D.1.4.01a - Vodovod'!F39</f>
        <v>0</v>
      </c>
      <c r="BE58" s="4"/>
      <c r="BT58" s="135" t="s">
        <v>87</v>
      </c>
      <c r="BV58" s="135" t="s">
        <v>80</v>
      </c>
      <c r="BW58" s="135" t="s">
        <v>97</v>
      </c>
      <c r="BX58" s="135" t="s">
        <v>93</v>
      </c>
      <c r="CL58" s="135" t="s">
        <v>35</v>
      </c>
    </row>
    <row r="59" s="4" customFormat="1" ht="16.5" customHeight="1">
      <c r="A59" s="113" t="s">
        <v>82</v>
      </c>
      <c r="B59" s="65"/>
      <c r="C59" s="127"/>
      <c r="D59" s="127"/>
      <c r="E59" s="128" t="s">
        <v>98</v>
      </c>
      <c r="F59" s="128"/>
      <c r="G59" s="128"/>
      <c r="H59" s="128"/>
      <c r="I59" s="128"/>
      <c r="J59" s="127"/>
      <c r="K59" s="128" t="s">
        <v>99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'D.1.4.01b - Kanalizace'!J32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96</v>
      </c>
      <c r="AR59" s="67"/>
      <c r="AS59" s="131">
        <v>0</v>
      </c>
      <c r="AT59" s="132">
        <f>ROUND(SUM(AV59:AW59),2)</f>
        <v>0</v>
      </c>
      <c r="AU59" s="133">
        <f>'D.1.4.01b - Kanalizace'!P93</f>
        <v>0</v>
      </c>
      <c r="AV59" s="132">
        <f>'D.1.4.01b - Kanalizace'!J35</f>
        <v>0</v>
      </c>
      <c r="AW59" s="132">
        <f>'D.1.4.01b - Kanalizace'!J36</f>
        <v>0</v>
      </c>
      <c r="AX59" s="132">
        <f>'D.1.4.01b - Kanalizace'!J37</f>
        <v>0</v>
      </c>
      <c r="AY59" s="132">
        <f>'D.1.4.01b - Kanalizace'!J38</f>
        <v>0</v>
      </c>
      <c r="AZ59" s="132">
        <f>'D.1.4.01b - Kanalizace'!F35</f>
        <v>0</v>
      </c>
      <c r="BA59" s="132">
        <f>'D.1.4.01b - Kanalizace'!F36</f>
        <v>0</v>
      </c>
      <c r="BB59" s="132">
        <f>'D.1.4.01b - Kanalizace'!F37</f>
        <v>0</v>
      </c>
      <c r="BC59" s="132">
        <f>'D.1.4.01b - Kanalizace'!F38</f>
        <v>0</v>
      </c>
      <c r="BD59" s="134">
        <f>'D.1.4.01b - Kanalizace'!F39</f>
        <v>0</v>
      </c>
      <c r="BE59" s="4"/>
      <c r="BT59" s="135" t="s">
        <v>87</v>
      </c>
      <c r="BV59" s="135" t="s">
        <v>80</v>
      </c>
      <c r="BW59" s="135" t="s">
        <v>100</v>
      </c>
      <c r="BX59" s="135" t="s">
        <v>93</v>
      </c>
      <c r="CL59" s="135" t="s">
        <v>35</v>
      </c>
    </row>
    <row r="60" s="7" customFormat="1" ht="16.5" customHeight="1">
      <c r="A60" s="113" t="s">
        <v>82</v>
      </c>
      <c r="B60" s="114"/>
      <c r="C60" s="115"/>
      <c r="D60" s="116" t="s">
        <v>101</v>
      </c>
      <c r="E60" s="116"/>
      <c r="F60" s="116"/>
      <c r="G60" s="116"/>
      <c r="H60" s="116"/>
      <c r="I60" s="117"/>
      <c r="J60" s="116" t="s">
        <v>102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'D.1.4.03 - VZT'!J30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84</v>
      </c>
      <c r="AR60" s="120"/>
      <c r="AS60" s="121">
        <v>0</v>
      </c>
      <c r="AT60" s="122">
        <f>ROUND(SUM(AV60:AW60),2)</f>
        <v>0</v>
      </c>
      <c r="AU60" s="123">
        <f>'D.1.4.03 - VZT'!P87</f>
        <v>0</v>
      </c>
      <c r="AV60" s="122">
        <f>'D.1.4.03 - VZT'!J33</f>
        <v>0</v>
      </c>
      <c r="AW60" s="122">
        <f>'D.1.4.03 - VZT'!J34</f>
        <v>0</v>
      </c>
      <c r="AX60" s="122">
        <f>'D.1.4.03 - VZT'!J35</f>
        <v>0</v>
      </c>
      <c r="AY60" s="122">
        <f>'D.1.4.03 - VZT'!J36</f>
        <v>0</v>
      </c>
      <c r="AZ60" s="122">
        <f>'D.1.4.03 - VZT'!F33</f>
        <v>0</v>
      </c>
      <c r="BA60" s="122">
        <f>'D.1.4.03 - VZT'!F34</f>
        <v>0</v>
      </c>
      <c r="BB60" s="122">
        <f>'D.1.4.03 - VZT'!F35</f>
        <v>0</v>
      </c>
      <c r="BC60" s="122">
        <f>'D.1.4.03 - VZT'!F36</f>
        <v>0</v>
      </c>
      <c r="BD60" s="124">
        <f>'D.1.4.03 - VZT'!F37</f>
        <v>0</v>
      </c>
      <c r="BE60" s="7"/>
      <c r="BT60" s="125" t="s">
        <v>85</v>
      </c>
      <c r="BV60" s="125" t="s">
        <v>80</v>
      </c>
      <c r="BW60" s="125" t="s">
        <v>103</v>
      </c>
      <c r="BX60" s="125" t="s">
        <v>5</v>
      </c>
      <c r="CL60" s="125" t="s">
        <v>35</v>
      </c>
      <c r="CM60" s="125" t="s">
        <v>87</v>
      </c>
    </row>
    <row r="61" s="7" customFormat="1" ht="16.5" customHeight="1">
      <c r="A61" s="113" t="s">
        <v>82</v>
      </c>
      <c r="B61" s="114"/>
      <c r="C61" s="115"/>
      <c r="D61" s="116" t="s">
        <v>104</v>
      </c>
      <c r="E61" s="116"/>
      <c r="F61" s="116"/>
      <c r="G61" s="116"/>
      <c r="H61" s="116"/>
      <c r="I61" s="117"/>
      <c r="J61" s="116" t="s">
        <v>105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'D.1.4.04 - ÚT, Chlad'!J30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84</v>
      </c>
      <c r="AR61" s="120"/>
      <c r="AS61" s="121">
        <v>0</v>
      </c>
      <c r="AT61" s="122">
        <f>ROUND(SUM(AV61:AW61),2)</f>
        <v>0</v>
      </c>
      <c r="AU61" s="123">
        <f>'D.1.4.04 - ÚT, Chlad'!P82</f>
        <v>0</v>
      </c>
      <c r="AV61" s="122">
        <f>'D.1.4.04 - ÚT, Chlad'!J33</f>
        <v>0</v>
      </c>
      <c r="AW61" s="122">
        <f>'D.1.4.04 - ÚT, Chlad'!J34</f>
        <v>0</v>
      </c>
      <c r="AX61" s="122">
        <f>'D.1.4.04 - ÚT, Chlad'!J35</f>
        <v>0</v>
      </c>
      <c r="AY61" s="122">
        <f>'D.1.4.04 - ÚT, Chlad'!J36</f>
        <v>0</v>
      </c>
      <c r="AZ61" s="122">
        <f>'D.1.4.04 - ÚT, Chlad'!F33</f>
        <v>0</v>
      </c>
      <c r="BA61" s="122">
        <f>'D.1.4.04 - ÚT, Chlad'!F34</f>
        <v>0</v>
      </c>
      <c r="BB61" s="122">
        <f>'D.1.4.04 - ÚT, Chlad'!F35</f>
        <v>0</v>
      </c>
      <c r="BC61" s="122">
        <f>'D.1.4.04 - ÚT, Chlad'!F36</f>
        <v>0</v>
      </c>
      <c r="BD61" s="124">
        <f>'D.1.4.04 - ÚT, Chlad'!F37</f>
        <v>0</v>
      </c>
      <c r="BE61" s="7"/>
      <c r="BT61" s="125" t="s">
        <v>85</v>
      </c>
      <c r="BV61" s="125" t="s">
        <v>80</v>
      </c>
      <c r="BW61" s="125" t="s">
        <v>106</v>
      </c>
      <c r="BX61" s="125" t="s">
        <v>5</v>
      </c>
      <c r="CL61" s="125" t="s">
        <v>35</v>
      </c>
      <c r="CM61" s="125" t="s">
        <v>87</v>
      </c>
    </row>
    <row r="62" s="7" customFormat="1" ht="16.5" customHeight="1">
      <c r="A62" s="113" t="s">
        <v>82</v>
      </c>
      <c r="B62" s="114"/>
      <c r="C62" s="115"/>
      <c r="D62" s="116" t="s">
        <v>107</v>
      </c>
      <c r="E62" s="116"/>
      <c r="F62" s="116"/>
      <c r="G62" s="116"/>
      <c r="H62" s="116"/>
      <c r="I62" s="117"/>
      <c r="J62" s="116" t="s">
        <v>108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'D.1.4.5 - MaR (odhad)'!J30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84</v>
      </c>
      <c r="AR62" s="120"/>
      <c r="AS62" s="121">
        <v>0</v>
      </c>
      <c r="AT62" s="122">
        <f>ROUND(SUM(AV62:AW62),2)</f>
        <v>0</v>
      </c>
      <c r="AU62" s="123">
        <f>'D.1.4.5 - MaR (odhad)'!P81</f>
        <v>0</v>
      </c>
      <c r="AV62" s="122">
        <f>'D.1.4.5 - MaR (odhad)'!J33</f>
        <v>0</v>
      </c>
      <c r="AW62" s="122">
        <f>'D.1.4.5 - MaR (odhad)'!J34</f>
        <v>0</v>
      </c>
      <c r="AX62" s="122">
        <f>'D.1.4.5 - MaR (odhad)'!J35</f>
        <v>0</v>
      </c>
      <c r="AY62" s="122">
        <f>'D.1.4.5 - MaR (odhad)'!J36</f>
        <v>0</v>
      </c>
      <c r="AZ62" s="122">
        <f>'D.1.4.5 - MaR (odhad)'!F33</f>
        <v>0</v>
      </c>
      <c r="BA62" s="122">
        <f>'D.1.4.5 - MaR (odhad)'!F34</f>
        <v>0</v>
      </c>
      <c r="BB62" s="122">
        <f>'D.1.4.5 - MaR (odhad)'!F35</f>
        <v>0</v>
      </c>
      <c r="BC62" s="122">
        <f>'D.1.4.5 - MaR (odhad)'!F36</f>
        <v>0</v>
      </c>
      <c r="BD62" s="124">
        <f>'D.1.4.5 - MaR (odhad)'!F37</f>
        <v>0</v>
      </c>
      <c r="BE62" s="7"/>
      <c r="BT62" s="125" t="s">
        <v>85</v>
      </c>
      <c r="BV62" s="125" t="s">
        <v>80</v>
      </c>
      <c r="BW62" s="125" t="s">
        <v>109</v>
      </c>
      <c r="BX62" s="125" t="s">
        <v>5</v>
      </c>
      <c r="CL62" s="125" t="s">
        <v>35</v>
      </c>
      <c r="CM62" s="125" t="s">
        <v>87</v>
      </c>
    </row>
    <row r="63" s="7" customFormat="1" ht="16.5" customHeight="1">
      <c r="A63" s="113" t="s">
        <v>82</v>
      </c>
      <c r="B63" s="114"/>
      <c r="C63" s="115"/>
      <c r="D63" s="116" t="s">
        <v>110</v>
      </c>
      <c r="E63" s="116"/>
      <c r="F63" s="116"/>
      <c r="G63" s="116"/>
      <c r="H63" s="116"/>
      <c r="I63" s="117"/>
      <c r="J63" s="116" t="s">
        <v>111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'D.1.4.6 - ESIL'!J30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84</v>
      </c>
      <c r="AR63" s="120"/>
      <c r="AS63" s="121">
        <v>0</v>
      </c>
      <c r="AT63" s="122">
        <f>ROUND(SUM(AV63:AW63),2)</f>
        <v>0</v>
      </c>
      <c r="AU63" s="123">
        <f>'D.1.4.6 - ESIL'!P92</f>
        <v>0</v>
      </c>
      <c r="AV63" s="122">
        <f>'D.1.4.6 - ESIL'!J33</f>
        <v>0</v>
      </c>
      <c r="AW63" s="122">
        <f>'D.1.4.6 - ESIL'!J34</f>
        <v>0</v>
      </c>
      <c r="AX63" s="122">
        <f>'D.1.4.6 - ESIL'!J35</f>
        <v>0</v>
      </c>
      <c r="AY63" s="122">
        <f>'D.1.4.6 - ESIL'!J36</f>
        <v>0</v>
      </c>
      <c r="AZ63" s="122">
        <f>'D.1.4.6 - ESIL'!F33</f>
        <v>0</v>
      </c>
      <c r="BA63" s="122">
        <f>'D.1.4.6 - ESIL'!F34</f>
        <v>0</v>
      </c>
      <c r="BB63" s="122">
        <f>'D.1.4.6 - ESIL'!F35</f>
        <v>0</v>
      </c>
      <c r="BC63" s="122">
        <f>'D.1.4.6 - ESIL'!F36</f>
        <v>0</v>
      </c>
      <c r="BD63" s="124">
        <f>'D.1.4.6 - ESIL'!F37</f>
        <v>0</v>
      </c>
      <c r="BE63" s="7"/>
      <c r="BT63" s="125" t="s">
        <v>85</v>
      </c>
      <c r="BV63" s="125" t="s">
        <v>80</v>
      </c>
      <c r="BW63" s="125" t="s">
        <v>112</v>
      </c>
      <c r="BX63" s="125" t="s">
        <v>5</v>
      </c>
      <c r="CL63" s="125" t="s">
        <v>35</v>
      </c>
      <c r="CM63" s="125" t="s">
        <v>87</v>
      </c>
    </row>
    <row r="64" s="7" customFormat="1" ht="16.5" customHeight="1">
      <c r="A64" s="113" t="s">
        <v>82</v>
      </c>
      <c r="B64" s="114"/>
      <c r="C64" s="115"/>
      <c r="D64" s="116" t="s">
        <v>113</v>
      </c>
      <c r="E64" s="116"/>
      <c r="F64" s="116"/>
      <c r="G64" s="116"/>
      <c r="H64" s="116"/>
      <c r="I64" s="117"/>
      <c r="J64" s="116" t="s">
        <v>114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'VON - Vedlejší a ostatní 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84</v>
      </c>
      <c r="AR64" s="120"/>
      <c r="AS64" s="136">
        <v>0</v>
      </c>
      <c r="AT64" s="137">
        <f>ROUND(SUM(AV64:AW64),2)</f>
        <v>0</v>
      </c>
      <c r="AU64" s="138">
        <f>'VON - Vedlejší a ostatní ...'!P86</f>
        <v>0</v>
      </c>
      <c r="AV64" s="137">
        <f>'VON - Vedlejší a ostatní ...'!J33</f>
        <v>0</v>
      </c>
      <c r="AW64" s="137">
        <f>'VON - Vedlejší a ostatní ...'!J34</f>
        <v>0</v>
      </c>
      <c r="AX64" s="137">
        <f>'VON - Vedlejší a ostatní ...'!J35</f>
        <v>0</v>
      </c>
      <c r="AY64" s="137">
        <f>'VON - Vedlejší a ostatní ...'!J36</f>
        <v>0</v>
      </c>
      <c r="AZ64" s="137">
        <f>'VON - Vedlejší a ostatní ...'!F33</f>
        <v>0</v>
      </c>
      <c r="BA64" s="137">
        <f>'VON - Vedlejší a ostatní ...'!F34</f>
        <v>0</v>
      </c>
      <c r="BB64" s="137">
        <f>'VON - Vedlejší a ostatní ...'!F35</f>
        <v>0</v>
      </c>
      <c r="BC64" s="137">
        <f>'VON - Vedlejší a ostatní ...'!F36</f>
        <v>0</v>
      </c>
      <c r="BD64" s="139">
        <f>'VON - Vedlejší a ostatní ...'!F37</f>
        <v>0</v>
      </c>
      <c r="BE64" s="7"/>
      <c r="BT64" s="125" t="s">
        <v>85</v>
      </c>
      <c r="BV64" s="125" t="s">
        <v>80</v>
      </c>
      <c r="BW64" s="125" t="s">
        <v>115</v>
      </c>
      <c r="BX64" s="125" t="s">
        <v>5</v>
      </c>
      <c r="CL64" s="125" t="s">
        <v>35</v>
      </c>
      <c r="CM64" s="125" t="s">
        <v>87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f0CxJglBkUXWav7cP+aeFXLCX4KxvZ1eG1sFJkpo7E1NK5f6kAnsNSTklo+58l4bv+KOnsGPWXRV2GEcndNDaQ==" hashValue="u766WznSO5rHTsRSrFbzTunr0nhzhQZUonVveLUfLyNwnVHyucknbVXTOBUkdXF5xwLnr/f/iZTJ0WvAlOAXdw==" algorithmName="SHA-512" password="CC35"/>
  <mergeCells count="78">
    <mergeCell ref="C52:G52"/>
    <mergeCell ref="D57:H57"/>
    <mergeCell ref="D64:H64"/>
    <mergeCell ref="D63:H63"/>
    <mergeCell ref="D62:H62"/>
    <mergeCell ref="D61:H61"/>
    <mergeCell ref="D55:H55"/>
    <mergeCell ref="D60:H60"/>
    <mergeCell ref="D56:H56"/>
    <mergeCell ref="E58:I58"/>
    <mergeCell ref="E59:I59"/>
    <mergeCell ref="I52:AF52"/>
    <mergeCell ref="J57:AF57"/>
    <mergeCell ref="J56:AF56"/>
    <mergeCell ref="J64:AF64"/>
    <mergeCell ref="J60:AF60"/>
    <mergeCell ref="J55:AF55"/>
    <mergeCell ref="J61:AF61"/>
    <mergeCell ref="J62:AF62"/>
    <mergeCell ref="J63:AF63"/>
    <mergeCell ref="K59:AF59"/>
    <mergeCell ref="K58:AF58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63:AM63"/>
    <mergeCell ref="AG62:AM62"/>
    <mergeCell ref="AG52:AM52"/>
    <mergeCell ref="AG57:AM57"/>
    <mergeCell ref="AG61:AM61"/>
    <mergeCell ref="AG55:AM55"/>
    <mergeCell ref="AG60:AM60"/>
    <mergeCell ref="AG56:AM56"/>
    <mergeCell ref="AG59:AM59"/>
    <mergeCell ref="AG64:AM64"/>
    <mergeCell ref="AM50:AP50"/>
    <mergeCell ref="AM49:AP49"/>
    <mergeCell ref="AM47:AN47"/>
    <mergeCell ref="AN59:AP59"/>
    <mergeCell ref="AN58:AP58"/>
    <mergeCell ref="AN61:AP61"/>
    <mergeCell ref="AN62:AP62"/>
    <mergeCell ref="AN56:AP56"/>
    <mergeCell ref="AN55:AP55"/>
    <mergeCell ref="AN63:AP63"/>
    <mergeCell ref="AN57:AP57"/>
    <mergeCell ref="AN64:AP64"/>
    <mergeCell ref="AN60:AP60"/>
    <mergeCell ref="AN52:AP52"/>
    <mergeCell ref="AS49:AT51"/>
    <mergeCell ref="AN54:AP54"/>
  </mergeCells>
  <hyperlinks>
    <hyperlink ref="A55" location="'D.1.1 - STA'!C2" display="/"/>
    <hyperlink ref="A56" location="'D.1.2 - SKŘ'!C2" display="/"/>
    <hyperlink ref="A58" location="'D.1.4.01a - Vodovod'!C2" display="/"/>
    <hyperlink ref="A59" location="'D.1.4.01b - Kanalizace'!C2" display="/"/>
    <hyperlink ref="A60" location="'D.1.4.03 - VZT'!C2" display="/"/>
    <hyperlink ref="A61" location="'D.1.4.04 - ÚT, Chlad'!C2" display="/"/>
    <hyperlink ref="A62" location="'D.1.4.5 - MaR (odhad)'!C2" display="/"/>
    <hyperlink ref="A63" location="'D.1.4.6 - ESIL'!C2" display="/"/>
    <hyperlink ref="A6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  <c r="AZ2" s="140" t="s">
        <v>116</v>
      </c>
      <c r="BA2" s="140" t="s">
        <v>35</v>
      </c>
      <c r="BB2" s="140" t="s">
        <v>117</v>
      </c>
      <c r="BC2" s="140" t="s">
        <v>118</v>
      </c>
      <c r="BD2" s="14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  <c r="AZ3" s="140" t="s">
        <v>119</v>
      </c>
      <c r="BA3" s="140" t="s">
        <v>35</v>
      </c>
      <c r="BB3" s="140" t="s">
        <v>117</v>
      </c>
      <c r="BC3" s="140" t="s">
        <v>120</v>
      </c>
      <c r="BD3" s="140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  <c r="AZ4" s="140" t="s">
        <v>122</v>
      </c>
      <c r="BA4" s="140" t="s">
        <v>123</v>
      </c>
      <c r="BB4" s="140" t="s">
        <v>124</v>
      </c>
      <c r="BC4" s="140" t="s">
        <v>125</v>
      </c>
      <c r="BD4" s="140" t="s">
        <v>126</v>
      </c>
    </row>
    <row r="5" s="1" customFormat="1" ht="6.96" customHeight="1">
      <c r="B5" s="22"/>
      <c r="L5" s="22"/>
      <c r="AZ5" s="140" t="s">
        <v>127</v>
      </c>
      <c r="BA5" s="140" t="s">
        <v>128</v>
      </c>
      <c r="BB5" s="140" t="s">
        <v>117</v>
      </c>
      <c r="BC5" s="140" t="s">
        <v>129</v>
      </c>
      <c r="BD5" s="140" t="s">
        <v>126</v>
      </c>
    </row>
    <row r="6" s="1" customFormat="1" ht="12" customHeight="1">
      <c r="B6" s="22"/>
      <c r="D6" s="145" t="s">
        <v>16</v>
      </c>
      <c r="L6" s="22"/>
      <c r="AZ6" s="140" t="s">
        <v>130</v>
      </c>
      <c r="BA6" s="140" t="s">
        <v>131</v>
      </c>
      <c r="BB6" s="140" t="s">
        <v>117</v>
      </c>
      <c r="BC6" s="140" t="s">
        <v>132</v>
      </c>
      <c r="BD6" s="140" t="s">
        <v>126</v>
      </c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  <c r="AZ7" s="140" t="s">
        <v>133</v>
      </c>
      <c r="BA7" s="140" t="s">
        <v>35</v>
      </c>
      <c r="BB7" s="140" t="s">
        <v>117</v>
      </c>
      <c r="BC7" s="140" t="s">
        <v>134</v>
      </c>
      <c r="BD7" s="140" t="s">
        <v>126</v>
      </c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40" t="s">
        <v>136</v>
      </c>
      <c r="BA8" s="140" t="s">
        <v>35</v>
      </c>
      <c r="BB8" s="140" t="s">
        <v>117</v>
      </c>
      <c r="BC8" s="140" t="s">
        <v>137</v>
      </c>
      <c r="BD8" s="140" t="s">
        <v>87</v>
      </c>
    </row>
    <row r="9" s="2" customFormat="1" ht="16.5" customHeight="1">
      <c r="A9" s="40"/>
      <c r="B9" s="46"/>
      <c r="C9" s="40"/>
      <c r="D9" s="40"/>
      <c r="E9" s="148" t="s">
        <v>138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139</v>
      </c>
      <c r="BA9" s="140" t="s">
        <v>35</v>
      </c>
      <c r="BB9" s="140" t="s">
        <v>117</v>
      </c>
      <c r="BC9" s="140" t="s">
        <v>140</v>
      </c>
      <c r="BD9" s="140" t="s">
        <v>87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141</v>
      </c>
      <c r="BA10" s="140" t="s">
        <v>142</v>
      </c>
      <c r="BB10" s="140" t="s">
        <v>117</v>
      </c>
      <c r="BC10" s="140" t="s">
        <v>143</v>
      </c>
      <c r="BD10" s="140" t="s">
        <v>126</v>
      </c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144</v>
      </c>
      <c r="BA11" s="140" t="s">
        <v>145</v>
      </c>
      <c r="BB11" s="140" t="s">
        <v>117</v>
      </c>
      <c r="BC11" s="140" t="s">
        <v>146</v>
      </c>
      <c r="BD11" s="140" t="s">
        <v>126</v>
      </c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147</v>
      </c>
      <c r="BA12" s="140" t="s">
        <v>148</v>
      </c>
      <c r="BB12" s="140" t="s">
        <v>117</v>
      </c>
      <c r="BC12" s="140" t="s">
        <v>149</v>
      </c>
      <c r="BD12" s="140" t="s">
        <v>126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150</v>
      </c>
      <c r="BA13" s="140" t="s">
        <v>151</v>
      </c>
      <c r="BB13" s="140" t="s">
        <v>117</v>
      </c>
      <c r="BC13" s="140" t="s">
        <v>152</v>
      </c>
      <c r="BD13" s="140" t="s">
        <v>126</v>
      </c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153</v>
      </c>
      <c r="BA14" s="140" t="s">
        <v>35</v>
      </c>
      <c r="BB14" s="140" t="s">
        <v>124</v>
      </c>
      <c r="BC14" s="140" t="s">
        <v>154</v>
      </c>
      <c r="BD14" s="140" t="s">
        <v>87</v>
      </c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155</v>
      </c>
      <c r="BA15" s="140" t="s">
        <v>35</v>
      </c>
      <c r="BB15" s="140" t="s">
        <v>156</v>
      </c>
      <c r="BC15" s="140" t="s">
        <v>157</v>
      </c>
      <c r="BD15" s="140" t="s">
        <v>87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158</v>
      </c>
      <c r="BA16" s="140" t="s">
        <v>35</v>
      </c>
      <c r="BB16" s="140" t="s">
        <v>117</v>
      </c>
      <c r="BC16" s="140" t="s">
        <v>159</v>
      </c>
      <c r="BD16" s="140" t="s">
        <v>87</v>
      </c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160</v>
      </c>
      <c r="BA17" s="140" t="s">
        <v>35</v>
      </c>
      <c r="BB17" s="140" t="s">
        <v>117</v>
      </c>
      <c r="BC17" s="140" t="s">
        <v>161</v>
      </c>
      <c r="BD17" s="140" t="s">
        <v>87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162</v>
      </c>
      <c r="BA18" s="140" t="s">
        <v>163</v>
      </c>
      <c r="BB18" s="140" t="s">
        <v>117</v>
      </c>
      <c r="BC18" s="140" t="s">
        <v>164</v>
      </c>
      <c r="BD18" s="140" t="s">
        <v>126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165</v>
      </c>
      <c r="BA19" s="140" t="s">
        <v>166</v>
      </c>
      <c r="BB19" s="140" t="s">
        <v>124</v>
      </c>
      <c r="BC19" s="140" t="s">
        <v>167</v>
      </c>
      <c r="BD19" s="140" t="s">
        <v>126</v>
      </c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168</v>
      </c>
      <c r="BA20" s="140" t="s">
        <v>169</v>
      </c>
      <c r="BB20" s="140" t="s">
        <v>117</v>
      </c>
      <c r="BC20" s="140" t="s">
        <v>170</v>
      </c>
      <c r="BD20" s="140" t="s">
        <v>126</v>
      </c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171</v>
      </c>
      <c r="BA21" s="140" t="s">
        <v>172</v>
      </c>
      <c r="BB21" s="140" t="s">
        <v>124</v>
      </c>
      <c r="BC21" s="140" t="s">
        <v>173</v>
      </c>
      <c r="BD21" s="140" t="s">
        <v>126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174</v>
      </c>
      <c r="BA22" s="140" t="s">
        <v>175</v>
      </c>
      <c r="BB22" s="140" t="s">
        <v>117</v>
      </c>
      <c r="BC22" s="140" t="s">
        <v>176</v>
      </c>
      <c r="BD22" s="140" t="s">
        <v>126</v>
      </c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177</v>
      </c>
      <c r="BA23" s="140" t="s">
        <v>178</v>
      </c>
      <c r="BB23" s="140" t="s">
        <v>124</v>
      </c>
      <c r="BC23" s="140" t="s">
        <v>179</v>
      </c>
      <c r="BD23" s="140" t="s">
        <v>126</v>
      </c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180</v>
      </c>
      <c r="BA24" s="140" t="s">
        <v>181</v>
      </c>
      <c r="BB24" s="140" t="s">
        <v>117</v>
      </c>
      <c r="BC24" s="140" t="s">
        <v>182</v>
      </c>
      <c r="BD24" s="140" t="s">
        <v>126</v>
      </c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183</v>
      </c>
      <c r="BA25" s="140" t="s">
        <v>184</v>
      </c>
      <c r="BB25" s="140" t="s">
        <v>117</v>
      </c>
      <c r="BC25" s="140" t="s">
        <v>185</v>
      </c>
      <c r="BD25" s="140" t="s">
        <v>126</v>
      </c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0" t="s">
        <v>186</v>
      </c>
      <c r="BA26" s="140" t="s">
        <v>187</v>
      </c>
      <c r="BB26" s="140" t="s">
        <v>124</v>
      </c>
      <c r="BC26" s="140" t="s">
        <v>188</v>
      </c>
      <c r="BD26" s="140" t="s">
        <v>126</v>
      </c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Z27" s="154" t="s">
        <v>190</v>
      </c>
      <c r="BA27" s="154" t="s">
        <v>191</v>
      </c>
      <c r="BB27" s="154" t="s">
        <v>117</v>
      </c>
      <c r="BC27" s="154" t="s">
        <v>192</v>
      </c>
      <c r="BD27" s="154" t="s">
        <v>126</v>
      </c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Z28" s="140" t="s">
        <v>193</v>
      </c>
      <c r="BA28" s="140" t="s">
        <v>194</v>
      </c>
      <c r="BB28" s="140" t="s">
        <v>117</v>
      </c>
      <c r="BC28" s="140" t="s">
        <v>195</v>
      </c>
      <c r="BD28" s="140" t="s">
        <v>126</v>
      </c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Z29" s="140" t="s">
        <v>196</v>
      </c>
      <c r="BA29" s="140" t="s">
        <v>175</v>
      </c>
      <c r="BB29" s="140" t="s">
        <v>117</v>
      </c>
      <c r="BC29" s="140" t="s">
        <v>197</v>
      </c>
      <c r="BD29" s="140" t="s">
        <v>126</v>
      </c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ROUND(J104,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Z30" s="140" t="s">
        <v>198</v>
      </c>
      <c r="BA30" s="140" t="s">
        <v>178</v>
      </c>
      <c r="BB30" s="140" t="s">
        <v>124</v>
      </c>
      <c r="BC30" s="140" t="s">
        <v>199</v>
      </c>
      <c r="BD30" s="140" t="s">
        <v>126</v>
      </c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Z31" s="140" t="s">
        <v>200</v>
      </c>
      <c r="BA31" s="140" t="s">
        <v>184</v>
      </c>
      <c r="BB31" s="140" t="s">
        <v>117</v>
      </c>
      <c r="BC31" s="140" t="s">
        <v>201</v>
      </c>
      <c r="BD31" s="140" t="s">
        <v>126</v>
      </c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Z32" s="140" t="s">
        <v>202</v>
      </c>
      <c r="BA32" s="140" t="s">
        <v>187</v>
      </c>
      <c r="BB32" s="140" t="s">
        <v>124</v>
      </c>
      <c r="BC32" s="140" t="s">
        <v>203</v>
      </c>
      <c r="BD32" s="140" t="s">
        <v>126</v>
      </c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ROUND((SUM(BE104:BE1414)),  2)</f>
        <v>0</v>
      </c>
      <c r="G33" s="40"/>
      <c r="H33" s="40"/>
      <c r="I33" s="161">
        <v>0.20999999999999999</v>
      </c>
      <c r="J33" s="160">
        <f>ROUND(((SUM(BE104:BE1414))*I33),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Z33" s="140" t="s">
        <v>204</v>
      </c>
      <c r="BA33" s="140" t="s">
        <v>35</v>
      </c>
      <c r="BB33" s="140" t="s">
        <v>117</v>
      </c>
      <c r="BC33" s="140" t="s">
        <v>205</v>
      </c>
      <c r="BD33" s="140" t="s">
        <v>87</v>
      </c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ROUND((SUM(BF104:BF1414)),  2)</f>
        <v>0</v>
      </c>
      <c r="G34" s="40"/>
      <c r="H34" s="40"/>
      <c r="I34" s="161">
        <v>0.14999999999999999</v>
      </c>
      <c r="J34" s="160">
        <f>ROUND(((SUM(BF104:BF1414))*I34),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Z34" s="140" t="s">
        <v>206</v>
      </c>
      <c r="BA34" s="140" t="s">
        <v>35</v>
      </c>
      <c r="BB34" s="140" t="s">
        <v>117</v>
      </c>
      <c r="BC34" s="140" t="s">
        <v>207</v>
      </c>
      <c r="BD34" s="140" t="s">
        <v>87</v>
      </c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ROUND((SUM(BG104:BG1414)),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Z35" s="140" t="s">
        <v>208</v>
      </c>
      <c r="BA35" s="140" t="s">
        <v>35</v>
      </c>
      <c r="BB35" s="140" t="s">
        <v>117</v>
      </c>
      <c r="BC35" s="140" t="s">
        <v>209</v>
      </c>
      <c r="BD35" s="140" t="s">
        <v>126</v>
      </c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ROUND((SUM(BH104:BH1414)),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Z36" s="140" t="s">
        <v>210</v>
      </c>
      <c r="BA36" s="140" t="s">
        <v>35</v>
      </c>
      <c r="BB36" s="140" t="s">
        <v>156</v>
      </c>
      <c r="BC36" s="140" t="s">
        <v>211</v>
      </c>
      <c r="BD36" s="140" t="s">
        <v>87</v>
      </c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ROUND((SUM(BI104:BI1414)),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Z37" s="140" t="s">
        <v>212</v>
      </c>
      <c r="BA37" s="140" t="s">
        <v>35</v>
      </c>
      <c r="BB37" s="140" t="s">
        <v>156</v>
      </c>
      <c r="BC37" s="140" t="s">
        <v>213</v>
      </c>
      <c r="BD37" s="140" t="s">
        <v>87</v>
      </c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D.1.1 - STA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J104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218</v>
      </c>
      <c r="E60" s="181"/>
      <c r="F60" s="181"/>
      <c r="G60" s="181"/>
      <c r="H60" s="181"/>
      <c r="I60" s="181"/>
      <c r="J60" s="182">
        <f>J105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219</v>
      </c>
      <c r="E61" s="186"/>
      <c r="F61" s="186"/>
      <c r="G61" s="186"/>
      <c r="H61" s="186"/>
      <c r="I61" s="186"/>
      <c r="J61" s="187">
        <f>J106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220</v>
      </c>
      <c r="E62" s="186"/>
      <c r="F62" s="186"/>
      <c r="G62" s="186"/>
      <c r="H62" s="186"/>
      <c r="I62" s="186"/>
      <c r="J62" s="187">
        <f>J244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221</v>
      </c>
      <c r="E63" s="186"/>
      <c r="F63" s="186"/>
      <c r="G63" s="186"/>
      <c r="H63" s="186"/>
      <c r="I63" s="186"/>
      <c r="J63" s="187">
        <f>J252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222</v>
      </c>
      <c r="E64" s="186"/>
      <c r="F64" s="186"/>
      <c r="G64" s="186"/>
      <c r="H64" s="186"/>
      <c r="I64" s="186"/>
      <c r="J64" s="187">
        <f>J382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223</v>
      </c>
      <c r="E65" s="186"/>
      <c r="F65" s="186"/>
      <c r="G65" s="186"/>
      <c r="H65" s="186"/>
      <c r="I65" s="186"/>
      <c r="J65" s="187">
        <f>J398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224</v>
      </c>
      <c r="E66" s="186"/>
      <c r="F66" s="186"/>
      <c r="G66" s="186"/>
      <c r="H66" s="186"/>
      <c r="I66" s="186"/>
      <c r="J66" s="187">
        <f>J405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225</v>
      </c>
      <c r="E67" s="186"/>
      <c r="F67" s="186"/>
      <c r="G67" s="186"/>
      <c r="H67" s="186"/>
      <c r="I67" s="186"/>
      <c r="J67" s="187">
        <f>J624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226</v>
      </c>
      <c r="E68" s="186"/>
      <c r="F68" s="186"/>
      <c r="G68" s="186"/>
      <c r="H68" s="186"/>
      <c r="I68" s="186"/>
      <c r="J68" s="187">
        <f>J751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227</v>
      </c>
      <c r="E69" s="186"/>
      <c r="F69" s="186"/>
      <c r="G69" s="186"/>
      <c r="H69" s="186"/>
      <c r="I69" s="186"/>
      <c r="J69" s="187">
        <f>J761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228</v>
      </c>
      <c r="E70" s="181"/>
      <c r="F70" s="181"/>
      <c r="G70" s="181"/>
      <c r="H70" s="181"/>
      <c r="I70" s="181"/>
      <c r="J70" s="182">
        <f>J764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4"/>
      <c r="C71" s="127"/>
      <c r="D71" s="185" t="s">
        <v>229</v>
      </c>
      <c r="E71" s="186"/>
      <c r="F71" s="186"/>
      <c r="G71" s="186"/>
      <c r="H71" s="186"/>
      <c r="I71" s="186"/>
      <c r="J71" s="187">
        <f>J765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230</v>
      </c>
      <c r="E72" s="186"/>
      <c r="F72" s="186"/>
      <c r="G72" s="186"/>
      <c r="H72" s="186"/>
      <c r="I72" s="186"/>
      <c r="J72" s="187">
        <f>J818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231</v>
      </c>
      <c r="E73" s="186"/>
      <c r="F73" s="186"/>
      <c r="G73" s="186"/>
      <c r="H73" s="186"/>
      <c r="I73" s="186"/>
      <c r="J73" s="187">
        <f>J946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232</v>
      </c>
      <c r="E74" s="186"/>
      <c r="F74" s="186"/>
      <c r="G74" s="186"/>
      <c r="H74" s="186"/>
      <c r="I74" s="186"/>
      <c r="J74" s="187">
        <f>J1090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233</v>
      </c>
      <c r="E75" s="186"/>
      <c r="F75" s="186"/>
      <c r="G75" s="186"/>
      <c r="H75" s="186"/>
      <c r="I75" s="186"/>
      <c r="J75" s="187">
        <f>J1151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7"/>
      <c r="D76" s="185" t="s">
        <v>234</v>
      </c>
      <c r="E76" s="186"/>
      <c r="F76" s="186"/>
      <c r="G76" s="186"/>
      <c r="H76" s="186"/>
      <c r="I76" s="186"/>
      <c r="J76" s="187">
        <f>J1175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235</v>
      </c>
      <c r="E77" s="186"/>
      <c r="F77" s="186"/>
      <c r="G77" s="186"/>
      <c r="H77" s="186"/>
      <c r="I77" s="186"/>
      <c r="J77" s="187">
        <f>J1198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236</v>
      </c>
      <c r="E78" s="186"/>
      <c r="F78" s="186"/>
      <c r="G78" s="186"/>
      <c r="H78" s="186"/>
      <c r="I78" s="186"/>
      <c r="J78" s="187">
        <f>J1226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237</v>
      </c>
      <c r="E79" s="186"/>
      <c r="F79" s="186"/>
      <c r="G79" s="186"/>
      <c r="H79" s="186"/>
      <c r="I79" s="186"/>
      <c r="J79" s="187">
        <f>J1278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7"/>
      <c r="D80" s="185" t="s">
        <v>238</v>
      </c>
      <c r="E80" s="186"/>
      <c r="F80" s="186"/>
      <c r="G80" s="186"/>
      <c r="H80" s="186"/>
      <c r="I80" s="186"/>
      <c r="J80" s="187">
        <f>J1339</f>
        <v>0</v>
      </c>
      <c r="K80" s="127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7"/>
      <c r="D81" s="185" t="s">
        <v>239</v>
      </c>
      <c r="E81" s="186"/>
      <c r="F81" s="186"/>
      <c r="G81" s="186"/>
      <c r="H81" s="186"/>
      <c r="I81" s="186"/>
      <c r="J81" s="187">
        <f>J1346</f>
        <v>0</v>
      </c>
      <c r="K81" s="127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7"/>
      <c r="D82" s="185" t="s">
        <v>240</v>
      </c>
      <c r="E82" s="186"/>
      <c r="F82" s="186"/>
      <c r="G82" s="186"/>
      <c r="H82" s="186"/>
      <c r="I82" s="186"/>
      <c r="J82" s="187">
        <f>J1376</f>
        <v>0</v>
      </c>
      <c r="K82" s="127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7"/>
      <c r="D83" s="185" t="s">
        <v>241</v>
      </c>
      <c r="E83" s="186"/>
      <c r="F83" s="186"/>
      <c r="G83" s="186"/>
      <c r="H83" s="186"/>
      <c r="I83" s="186"/>
      <c r="J83" s="187">
        <f>J1382</f>
        <v>0</v>
      </c>
      <c r="K83" s="127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242</v>
      </c>
      <c r="E84" s="181"/>
      <c r="F84" s="181"/>
      <c r="G84" s="181"/>
      <c r="H84" s="181"/>
      <c r="I84" s="181"/>
      <c r="J84" s="182">
        <f>J1409</f>
        <v>0</v>
      </c>
      <c r="K84" s="179"/>
      <c r="L84" s="183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243</v>
      </c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173" t="str">
        <f>E7</f>
        <v>ZŠ Beroun - Tělocvična</v>
      </c>
      <c r="F94" s="34"/>
      <c r="G94" s="34"/>
      <c r="H94" s="34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135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>D.1.1 - STA</v>
      </c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22</v>
      </c>
      <c r="D98" s="42"/>
      <c r="E98" s="42"/>
      <c r="F98" s="29" t="str">
        <f>F12</f>
        <v>Preislerova 1335, 266 01 Beroun</v>
      </c>
      <c r="G98" s="42"/>
      <c r="H98" s="42"/>
      <c r="I98" s="34" t="s">
        <v>24</v>
      </c>
      <c r="J98" s="74" t="str">
        <f>IF(J12="","",J12)</f>
        <v>6. 4. 2023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5.15" customHeight="1">
      <c r="A100" s="40"/>
      <c r="B100" s="41"/>
      <c r="C100" s="34" t="s">
        <v>26</v>
      </c>
      <c r="D100" s="42"/>
      <c r="E100" s="42"/>
      <c r="F100" s="29" t="str">
        <f>E15</f>
        <v>Město Beroun</v>
      </c>
      <c r="G100" s="42"/>
      <c r="H100" s="42"/>
      <c r="I100" s="34" t="s">
        <v>34</v>
      </c>
      <c r="J100" s="38" t="str">
        <f>E21</f>
        <v>Ing. Luboš Rajniš</v>
      </c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32</v>
      </c>
      <c r="D101" s="42"/>
      <c r="E101" s="42"/>
      <c r="F101" s="29" t="str">
        <f>IF(E18="","",E18)</f>
        <v>Vyplň údaj</v>
      </c>
      <c r="G101" s="42"/>
      <c r="H101" s="42"/>
      <c r="I101" s="34" t="s">
        <v>38</v>
      </c>
      <c r="J101" s="38" t="str">
        <f>E24</f>
        <v>QSB s.r.o.</v>
      </c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9"/>
      <c r="B103" s="190"/>
      <c r="C103" s="191" t="s">
        <v>244</v>
      </c>
      <c r="D103" s="192" t="s">
        <v>63</v>
      </c>
      <c r="E103" s="192" t="s">
        <v>59</v>
      </c>
      <c r="F103" s="192" t="s">
        <v>60</v>
      </c>
      <c r="G103" s="192" t="s">
        <v>245</v>
      </c>
      <c r="H103" s="192" t="s">
        <v>246</v>
      </c>
      <c r="I103" s="192" t="s">
        <v>247</v>
      </c>
      <c r="J103" s="192" t="s">
        <v>216</v>
      </c>
      <c r="K103" s="193" t="s">
        <v>248</v>
      </c>
      <c r="L103" s="194"/>
      <c r="M103" s="94" t="s">
        <v>35</v>
      </c>
      <c r="N103" s="95" t="s">
        <v>48</v>
      </c>
      <c r="O103" s="95" t="s">
        <v>249</v>
      </c>
      <c r="P103" s="95" t="s">
        <v>250</v>
      </c>
      <c r="Q103" s="95" t="s">
        <v>251</v>
      </c>
      <c r="R103" s="95" t="s">
        <v>252</v>
      </c>
      <c r="S103" s="95" t="s">
        <v>253</v>
      </c>
      <c r="T103" s="96" t="s">
        <v>254</v>
      </c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</row>
    <row r="104" s="2" customFormat="1" ht="22.8" customHeight="1">
      <c r="A104" s="40"/>
      <c r="B104" s="41"/>
      <c r="C104" s="101" t="s">
        <v>255</v>
      </c>
      <c r="D104" s="42"/>
      <c r="E104" s="42"/>
      <c r="F104" s="42"/>
      <c r="G104" s="42"/>
      <c r="H104" s="42"/>
      <c r="I104" s="42"/>
      <c r="J104" s="195">
        <f>BK104</f>
        <v>0</v>
      </c>
      <c r="K104" s="42"/>
      <c r="L104" s="46"/>
      <c r="M104" s="97"/>
      <c r="N104" s="196"/>
      <c r="O104" s="98"/>
      <c r="P104" s="197">
        <f>P105+P764+P1409</f>
        <v>0</v>
      </c>
      <c r="Q104" s="98"/>
      <c r="R104" s="197">
        <f>R105+R764+R1409</f>
        <v>366.95650645999996</v>
      </c>
      <c r="S104" s="98"/>
      <c r="T104" s="198">
        <f>T105+T764+T1409</f>
        <v>50.263943500000003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77</v>
      </c>
      <c r="AU104" s="19" t="s">
        <v>217</v>
      </c>
      <c r="BK104" s="199">
        <f>BK105+BK764+BK1409</f>
        <v>0</v>
      </c>
    </row>
    <row r="105" s="12" customFormat="1" ht="25.92" customHeight="1">
      <c r="A105" s="12"/>
      <c r="B105" s="200"/>
      <c r="C105" s="201"/>
      <c r="D105" s="202" t="s">
        <v>77</v>
      </c>
      <c r="E105" s="203" t="s">
        <v>256</v>
      </c>
      <c r="F105" s="203" t="s">
        <v>257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P106+P244+P252+P382+P398+P405+P624+P751+P761</f>
        <v>0</v>
      </c>
      <c r="Q105" s="208"/>
      <c r="R105" s="209">
        <f>R106+R244+R252+R382+R398+R405+R624+R751+R761</f>
        <v>334.94224356999996</v>
      </c>
      <c r="S105" s="208"/>
      <c r="T105" s="210">
        <f>T106+T244+T252+T382+T398+T405+T624+T751+T761</f>
        <v>47.614730000000002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85</v>
      </c>
      <c r="AT105" s="212" t="s">
        <v>77</v>
      </c>
      <c r="AU105" s="212" t="s">
        <v>78</v>
      </c>
      <c r="AY105" s="211" t="s">
        <v>258</v>
      </c>
      <c r="BK105" s="213">
        <f>BK106+BK244+BK252+BK382+BK398+BK405+BK624+BK751+BK761</f>
        <v>0</v>
      </c>
    </row>
    <row r="106" s="12" customFormat="1" ht="22.8" customHeight="1">
      <c r="A106" s="12"/>
      <c r="B106" s="200"/>
      <c r="C106" s="201"/>
      <c r="D106" s="202" t="s">
        <v>77</v>
      </c>
      <c r="E106" s="214" t="s">
        <v>85</v>
      </c>
      <c r="F106" s="214" t="s">
        <v>259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SUM(P107:P243)</f>
        <v>0</v>
      </c>
      <c r="Q106" s="208"/>
      <c r="R106" s="209">
        <f>SUM(R107:R243)</f>
        <v>0.032340000000000001</v>
      </c>
      <c r="S106" s="208"/>
      <c r="T106" s="210">
        <f>SUM(T107:T243)</f>
        <v>13.9518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85</v>
      </c>
      <c r="AT106" s="212" t="s">
        <v>77</v>
      </c>
      <c r="AU106" s="212" t="s">
        <v>85</v>
      </c>
      <c r="AY106" s="211" t="s">
        <v>258</v>
      </c>
      <c r="BK106" s="213">
        <f>SUM(BK107:BK243)</f>
        <v>0</v>
      </c>
    </row>
    <row r="107" s="2" customFormat="1" ht="24.15" customHeight="1">
      <c r="A107" s="40"/>
      <c r="B107" s="41"/>
      <c r="C107" s="216" t="s">
        <v>85</v>
      </c>
      <c r="D107" s="216" t="s">
        <v>260</v>
      </c>
      <c r="E107" s="217" t="s">
        <v>261</v>
      </c>
      <c r="F107" s="218" t="s">
        <v>262</v>
      </c>
      <c r="G107" s="219" t="s">
        <v>117</v>
      </c>
      <c r="H107" s="220">
        <v>697.59000000000003</v>
      </c>
      <c r="I107" s="221"/>
      <c r="J107" s="222">
        <f>ROUND(I107*H107,2)</f>
        <v>0</v>
      </c>
      <c r="K107" s="218" t="s">
        <v>35</v>
      </c>
      <c r="L107" s="46"/>
      <c r="M107" s="223" t="s">
        <v>35</v>
      </c>
      <c r="N107" s="224" t="s">
        <v>49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0.02</v>
      </c>
      <c r="T107" s="226">
        <f>S107*H107</f>
        <v>13.9518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263</v>
      </c>
      <c r="AT107" s="227" t="s">
        <v>260</v>
      </c>
      <c r="AU107" s="227" t="s">
        <v>87</v>
      </c>
      <c r="AY107" s="19" t="s">
        <v>258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85</v>
      </c>
      <c r="BK107" s="228">
        <f>ROUND(I107*H107,2)</f>
        <v>0</v>
      </c>
      <c r="BL107" s="19" t="s">
        <v>263</v>
      </c>
      <c r="BM107" s="227" t="s">
        <v>264</v>
      </c>
    </row>
    <row r="108" s="2" customFormat="1">
      <c r="A108" s="40"/>
      <c r="B108" s="41"/>
      <c r="C108" s="42"/>
      <c r="D108" s="229" t="s">
        <v>265</v>
      </c>
      <c r="E108" s="42"/>
      <c r="F108" s="230" t="s">
        <v>266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265</v>
      </c>
      <c r="AU108" s="19" t="s">
        <v>87</v>
      </c>
    </row>
    <row r="109" s="13" customFormat="1">
      <c r="A109" s="13"/>
      <c r="B109" s="234"/>
      <c r="C109" s="235"/>
      <c r="D109" s="229" t="s">
        <v>267</v>
      </c>
      <c r="E109" s="236" t="s">
        <v>35</v>
      </c>
      <c r="F109" s="237" t="s">
        <v>268</v>
      </c>
      <c r="G109" s="235"/>
      <c r="H109" s="236" t="s">
        <v>35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267</v>
      </c>
      <c r="AU109" s="243" t="s">
        <v>87</v>
      </c>
      <c r="AV109" s="13" t="s">
        <v>85</v>
      </c>
      <c r="AW109" s="13" t="s">
        <v>37</v>
      </c>
      <c r="AX109" s="13" t="s">
        <v>78</v>
      </c>
      <c r="AY109" s="243" t="s">
        <v>258</v>
      </c>
    </row>
    <row r="110" s="14" customFormat="1">
      <c r="A110" s="14"/>
      <c r="B110" s="244"/>
      <c r="C110" s="245"/>
      <c r="D110" s="229" t="s">
        <v>267</v>
      </c>
      <c r="E110" s="246" t="s">
        <v>35</v>
      </c>
      <c r="F110" s="247" t="s">
        <v>269</v>
      </c>
      <c r="G110" s="245"/>
      <c r="H110" s="248">
        <v>697.59000000000003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267</v>
      </c>
      <c r="AU110" s="254" t="s">
        <v>87</v>
      </c>
      <c r="AV110" s="14" t="s">
        <v>87</v>
      </c>
      <c r="AW110" s="14" t="s">
        <v>37</v>
      </c>
      <c r="AX110" s="14" t="s">
        <v>78</v>
      </c>
      <c r="AY110" s="254" t="s">
        <v>258</v>
      </c>
    </row>
    <row r="111" s="15" customFormat="1">
      <c r="A111" s="15"/>
      <c r="B111" s="255"/>
      <c r="C111" s="256"/>
      <c r="D111" s="229" t="s">
        <v>267</v>
      </c>
      <c r="E111" s="257" t="s">
        <v>35</v>
      </c>
      <c r="F111" s="258" t="s">
        <v>270</v>
      </c>
      <c r="G111" s="256"/>
      <c r="H111" s="259">
        <v>697.59000000000003</v>
      </c>
      <c r="I111" s="260"/>
      <c r="J111" s="256"/>
      <c r="K111" s="256"/>
      <c r="L111" s="261"/>
      <c r="M111" s="262"/>
      <c r="N111" s="263"/>
      <c r="O111" s="263"/>
      <c r="P111" s="263"/>
      <c r="Q111" s="263"/>
      <c r="R111" s="263"/>
      <c r="S111" s="263"/>
      <c r="T111" s="26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5" t="s">
        <v>267</v>
      </c>
      <c r="AU111" s="265" t="s">
        <v>87</v>
      </c>
      <c r="AV111" s="15" t="s">
        <v>263</v>
      </c>
      <c r="AW111" s="15" t="s">
        <v>37</v>
      </c>
      <c r="AX111" s="15" t="s">
        <v>85</v>
      </c>
      <c r="AY111" s="265" t="s">
        <v>258</v>
      </c>
    </row>
    <row r="112" s="2" customFormat="1" ht="44.25" customHeight="1">
      <c r="A112" s="40"/>
      <c r="B112" s="41"/>
      <c r="C112" s="216" t="s">
        <v>87</v>
      </c>
      <c r="D112" s="216" t="s">
        <v>260</v>
      </c>
      <c r="E112" s="217" t="s">
        <v>271</v>
      </c>
      <c r="F112" s="218" t="s">
        <v>272</v>
      </c>
      <c r="G112" s="219" t="s">
        <v>156</v>
      </c>
      <c r="H112" s="220">
        <v>152.78200000000001</v>
      </c>
      <c r="I112" s="221"/>
      <c r="J112" s="222">
        <f>ROUND(I112*H112,2)</f>
        <v>0</v>
      </c>
      <c r="K112" s="218" t="s">
        <v>273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263</v>
      </c>
      <c r="AT112" s="227" t="s">
        <v>260</v>
      </c>
      <c r="AU112" s="227" t="s">
        <v>87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263</v>
      </c>
      <c r="BM112" s="227" t="s">
        <v>274</v>
      </c>
    </row>
    <row r="113" s="2" customFormat="1">
      <c r="A113" s="40"/>
      <c r="B113" s="41"/>
      <c r="C113" s="42"/>
      <c r="D113" s="266" t="s">
        <v>275</v>
      </c>
      <c r="E113" s="42"/>
      <c r="F113" s="267" t="s">
        <v>276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275</v>
      </c>
      <c r="AU113" s="19" t="s">
        <v>87</v>
      </c>
    </row>
    <row r="114" s="14" customFormat="1">
      <c r="A114" s="14"/>
      <c r="B114" s="244"/>
      <c r="C114" s="245"/>
      <c r="D114" s="229" t="s">
        <v>267</v>
      </c>
      <c r="E114" s="246" t="s">
        <v>35</v>
      </c>
      <c r="F114" s="247" t="s">
        <v>277</v>
      </c>
      <c r="G114" s="245"/>
      <c r="H114" s="248">
        <v>148.40199999999999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267</v>
      </c>
      <c r="AU114" s="254" t="s">
        <v>87</v>
      </c>
      <c r="AV114" s="14" t="s">
        <v>87</v>
      </c>
      <c r="AW114" s="14" t="s">
        <v>37</v>
      </c>
      <c r="AX114" s="14" t="s">
        <v>78</v>
      </c>
      <c r="AY114" s="254" t="s">
        <v>258</v>
      </c>
    </row>
    <row r="115" s="16" customFormat="1">
      <c r="A115" s="16"/>
      <c r="B115" s="268"/>
      <c r="C115" s="269"/>
      <c r="D115" s="229" t="s">
        <v>267</v>
      </c>
      <c r="E115" s="270" t="s">
        <v>35</v>
      </c>
      <c r="F115" s="271" t="s">
        <v>278</v>
      </c>
      <c r="G115" s="269"/>
      <c r="H115" s="272">
        <v>148.40199999999999</v>
      </c>
      <c r="I115" s="273"/>
      <c r="J115" s="269"/>
      <c r="K115" s="269"/>
      <c r="L115" s="274"/>
      <c r="M115" s="275"/>
      <c r="N115" s="276"/>
      <c r="O115" s="276"/>
      <c r="P115" s="276"/>
      <c r="Q115" s="276"/>
      <c r="R115" s="276"/>
      <c r="S115" s="276"/>
      <c r="T115" s="277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8" t="s">
        <v>267</v>
      </c>
      <c r="AU115" s="278" t="s">
        <v>87</v>
      </c>
      <c r="AV115" s="16" t="s">
        <v>126</v>
      </c>
      <c r="AW115" s="16" t="s">
        <v>37</v>
      </c>
      <c r="AX115" s="16" t="s">
        <v>78</v>
      </c>
      <c r="AY115" s="278" t="s">
        <v>258</v>
      </c>
    </row>
    <row r="116" s="14" customFormat="1">
      <c r="A116" s="14"/>
      <c r="B116" s="244"/>
      <c r="C116" s="245"/>
      <c r="D116" s="229" t="s">
        <v>267</v>
      </c>
      <c r="E116" s="246" t="s">
        <v>35</v>
      </c>
      <c r="F116" s="247" t="s">
        <v>279</v>
      </c>
      <c r="G116" s="245"/>
      <c r="H116" s="248">
        <v>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267</v>
      </c>
      <c r="AU116" s="254" t="s">
        <v>87</v>
      </c>
      <c r="AV116" s="14" t="s">
        <v>87</v>
      </c>
      <c r="AW116" s="14" t="s">
        <v>37</v>
      </c>
      <c r="AX116" s="14" t="s">
        <v>78</v>
      </c>
      <c r="AY116" s="254" t="s">
        <v>258</v>
      </c>
    </row>
    <row r="117" s="14" customFormat="1">
      <c r="A117" s="14"/>
      <c r="B117" s="244"/>
      <c r="C117" s="245"/>
      <c r="D117" s="229" t="s">
        <v>267</v>
      </c>
      <c r="E117" s="246" t="s">
        <v>35</v>
      </c>
      <c r="F117" s="247" t="s">
        <v>280</v>
      </c>
      <c r="G117" s="245"/>
      <c r="H117" s="248">
        <v>3.3799999999999999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267</v>
      </c>
      <c r="AU117" s="254" t="s">
        <v>87</v>
      </c>
      <c r="AV117" s="14" t="s">
        <v>87</v>
      </c>
      <c r="AW117" s="14" t="s">
        <v>37</v>
      </c>
      <c r="AX117" s="14" t="s">
        <v>78</v>
      </c>
      <c r="AY117" s="254" t="s">
        <v>258</v>
      </c>
    </row>
    <row r="118" s="16" customFormat="1">
      <c r="A118" s="16"/>
      <c r="B118" s="268"/>
      <c r="C118" s="269"/>
      <c r="D118" s="229" t="s">
        <v>267</v>
      </c>
      <c r="E118" s="270" t="s">
        <v>155</v>
      </c>
      <c r="F118" s="271" t="s">
        <v>278</v>
      </c>
      <c r="G118" s="269"/>
      <c r="H118" s="272">
        <v>4.3799999999999999</v>
      </c>
      <c r="I118" s="273"/>
      <c r="J118" s="269"/>
      <c r="K118" s="269"/>
      <c r="L118" s="274"/>
      <c r="M118" s="275"/>
      <c r="N118" s="276"/>
      <c r="O118" s="276"/>
      <c r="P118" s="276"/>
      <c r="Q118" s="276"/>
      <c r="R118" s="276"/>
      <c r="S118" s="276"/>
      <c r="T118" s="277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8" t="s">
        <v>267</v>
      </c>
      <c r="AU118" s="278" t="s">
        <v>87</v>
      </c>
      <c r="AV118" s="16" t="s">
        <v>126</v>
      </c>
      <c r="AW118" s="16" t="s">
        <v>37</v>
      </c>
      <c r="AX118" s="16" t="s">
        <v>78</v>
      </c>
      <c r="AY118" s="278" t="s">
        <v>258</v>
      </c>
    </row>
    <row r="119" s="15" customFormat="1">
      <c r="A119" s="15"/>
      <c r="B119" s="255"/>
      <c r="C119" s="256"/>
      <c r="D119" s="229" t="s">
        <v>267</v>
      </c>
      <c r="E119" s="257" t="s">
        <v>35</v>
      </c>
      <c r="F119" s="258" t="s">
        <v>270</v>
      </c>
      <c r="G119" s="256"/>
      <c r="H119" s="259">
        <v>152.78200000000001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267</v>
      </c>
      <c r="AU119" s="265" t="s">
        <v>87</v>
      </c>
      <c r="AV119" s="15" t="s">
        <v>263</v>
      </c>
      <c r="AW119" s="15" t="s">
        <v>37</v>
      </c>
      <c r="AX119" s="15" t="s">
        <v>85</v>
      </c>
      <c r="AY119" s="265" t="s">
        <v>258</v>
      </c>
    </row>
    <row r="120" s="2" customFormat="1" ht="49.05" customHeight="1">
      <c r="A120" s="40"/>
      <c r="B120" s="41"/>
      <c r="C120" s="216" t="s">
        <v>126</v>
      </c>
      <c r="D120" s="216" t="s">
        <v>260</v>
      </c>
      <c r="E120" s="217" t="s">
        <v>281</v>
      </c>
      <c r="F120" s="218" t="s">
        <v>282</v>
      </c>
      <c r="G120" s="219" t="s">
        <v>156</v>
      </c>
      <c r="H120" s="220">
        <v>346.27199999999999</v>
      </c>
      <c r="I120" s="221"/>
      <c r="J120" s="222">
        <f>ROUND(I120*H120,2)</f>
        <v>0</v>
      </c>
      <c r="K120" s="218" t="s">
        <v>273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263</v>
      </c>
      <c r="AT120" s="227" t="s">
        <v>260</v>
      </c>
      <c r="AU120" s="227" t="s">
        <v>87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263</v>
      </c>
      <c r="BM120" s="227" t="s">
        <v>283</v>
      </c>
    </row>
    <row r="121" s="2" customFormat="1">
      <c r="A121" s="40"/>
      <c r="B121" s="41"/>
      <c r="C121" s="42"/>
      <c r="D121" s="266" t="s">
        <v>275</v>
      </c>
      <c r="E121" s="42"/>
      <c r="F121" s="267" t="s">
        <v>284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275</v>
      </c>
      <c r="AU121" s="19" t="s">
        <v>87</v>
      </c>
    </row>
    <row r="122" s="13" customFormat="1">
      <c r="A122" s="13"/>
      <c r="B122" s="234"/>
      <c r="C122" s="235"/>
      <c r="D122" s="229" t="s">
        <v>267</v>
      </c>
      <c r="E122" s="236" t="s">
        <v>35</v>
      </c>
      <c r="F122" s="237" t="s">
        <v>285</v>
      </c>
      <c r="G122" s="235"/>
      <c r="H122" s="236" t="s">
        <v>35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267</v>
      </c>
      <c r="AU122" s="243" t="s">
        <v>87</v>
      </c>
      <c r="AV122" s="13" t="s">
        <v>85</v>
      </c>
      <c r="AW122" s="13" t="s">
        <v>37</v>
      </c>
      <c r="AX122" s="13" t="s">
        <v>78</v>
      </c>
      <c r="AY122" s="243" t="s">
        <v>258</v>
      </c>
    </row>
    <row r="123" s="13" customFormat="1">
      <c r="A123" s="13"/>
      <c r="B123" s="234"/>
      <c r="C123" s="235"/>
      <c r="D123" s="229" t="s">
        <v>267</v>
      </c>
      <c r="E123" s="236" t="s">
        <v>35</v>
      </c>
      <c r="F123" s="237" t="s">
        <v>286</v>
      </c>
      <c r="G123" s="235"/>
      <c r="H123" s="236" t="s">
        <v>35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267</v>
      </c>
      <c r="AU123" s="243" t="s">
        <v>87</v>
      </c>
      <c r="AV123" s="13" t="s">
        <v>85</v>
      </c>
      <c r="AW123" s="13" t="s">
        <v>37</v>
      </c>
      <c r="AX123" s="13" t="s">
        <v>78</v>
      </c>
      <c r="AY123" s="243" t="s">
        <v>258</v>
      </c>
    </row>
    <row r="124" s="14" customFormat="1">
      <c r="A124" s="14"/>
      <c r="B124" s="244"/>
      <c r="C124" s="245"/>
      <c r="D124" s="229" t="s">
        <v>267</v>
      </c>
      <c r="E124" s="246" t="s">
        <v>35</v>
      </c>
      <c r="F124" s="247" t="s">
        <v>287</v>
      </c>
      <c r="G124" s="245"/>
      <c r="H124" s="248">
        <v>5.6360000000000001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267</v>
      </c>
      <c r="AU124" s="254" t="s">
        <v>87</v>
      </c>
      <c r="AV124" s="14" t="s">
        <v>87</v>
      </c>
      <c r="AW124" s="14" t="s">
        <v>37</v>
      </c>
      <c r="AX124" s="14" t="s">
        <v>78</v>
      </c>
      <c r="AY124" s="254" t="s">
        <v>258</v>
      </c>
    </row>
    <row r="125" s="14" customFormat="1">
      <c r="A125" s="14"/>
      <c r="B125" s="244"/>
      <c r="C125" s="245"/>
      <c r="D125" s="229" t="s">
        <v>267</v>
      </c>
      <c r="E125" s="246" t="s">
        <v>35</v>
      </c>
      <c r="F125" s="247" t="s">
        <v>288</v>
      </c>
      <c r="G125" s="245"/>
      <c r="H125" s="248">
        <v>13.858000000000001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267</v>
      </c>
      <c r="AU125" s="254" t="s">
        <v>87</v>
      </c>
      <c r="AV125" s="14" t="s">
        <v>87</v>
      </c>
      <c r="AW125" s="14" t="s">
        <v>37</v>
      </c>
      <c r="AX125" s="14" t="s">
        <v>78</v>
      </c>
      <c r="AY125" s="254" t="s">
        <v>258</v>
      </c>
    </row>
    <row r="126" s="14" customFormat="1">
      <c r="A126" s="14"/>
      <c r="B126" s="244"/>
      <c r="C126" s="245"/>
      <c r="D126" s="229" t="s">
        <v>267</v>
      </c>
      <c r="E126" s="246" t="s">
        <v>35</v>
      </c>
      <c r="F126" s="247" t="s">
        <v>289</v>
      </c>
      <c r="G126" s="245"/>
      <c r="H126" s="248">
        <v>6.0199999999999996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267</v>
      </c>
      <c r="AU126" s="254" t="s">
        <v>87</v>
      </c>
      <c r="AV126" s="14" t="s">
        <v>87</v>
      </c>
      <c r="AW126" s="14" t="s">
        <v>37</v>
      </c>
      <c r="AX126" s="14" t="s">
        <v>78</v>
      </c>
      <c r="AY126" s="254" t="s">
        <v>258</v>
      </c>
    </row>
    <row r="127" s="14" customFormat="1">
      <c r="A127" s="14"/>
      <c r="B127" s="244"/>
      <c r="C127" s="245"/>
      <c r="D127" s="229" t="s">
        <v>267</v>
      </c>
      <c r="E127" s="246" t="s">
        <v>35</v>
      </c>
      <c r="F127" s="247" t="s">
        <v>290</v>
      </c>
      <c r="G127" s="245"/>
      <c r="H127" s="248">
        <v>5.9980000000000002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267</v>
      </c>
      <c r="AU127" s="254" t="s">
        <v>87</v>
      </c>
      <c r="AV127" s="14" t="s">
        <v>87</v>
      </c>
      <c r="AW127" s="14" t="s">
        <v>37</v>
      </c>
      <c r="AX127" s="14" t="s">
        <v>78</v>
      </c>
      <c r="AY127" s="254" t="s">
        <v>258</v>
      </c>
    </row>
    <row r="128" s="14" customFormat="1">
      <c r="A128" s="14"/>
      <c r="B128" s="244"/>
      <c r="C128" s="245"/>
      <c r="D128" s="229" t="s">
        <v>267</v>
      </c>
      <c r="E128" s="246" t="s">
        <v>35</v>
      </c>
      <c r="F128" s="247" t="s">
        <v>291</v>
      </c>
      <c r="G128" s="245"/>
      <c r="H128" s="248">
        <v>17.706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267</v>
      </c>
      <c r="AU128" s="254" t="s">
        <v>87</v>
      </c>
      <c r="AV128" s="14" t="s">
        <v>87</v>
      </c>
      <c r="AW128" s="14" t="s">
        <v>37</v>
      </c>
      <c r="AX128" s="14" t="s">
        <v>78</v>
      </c>
      <c r="AY128" s="254" t="s">
        <v>258</v>
      </c>
    </row>
    <row r="129" s="14" customFormat="1">
      <c r="A129" s="14"/>
      <c r="B129" s="244"/>
      <c r="C129" s="245"/>
      <c r="D129" s="229" t="s">
        <v>267</v>
      </c>
      <c r="E129" s="246" t="s">
        <v>35</v>
      </c>
      <c r="F129" s="247" t="s">
        <v>292</v>
      </c>
      <c r="G129" s="245"/>
      <c r="H129" s="248">
        <v>20.829000000000001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267</v>
      </c>
      <c r="AU129" s="254" t="s">
        <v>87</v>
      </c>
      <c r="AV129" s="14" t="s">
        <v>87</v>
      </c>
      <c r="AW129" s="14" t="s">
        <v>37</v>
      </c>
      <c r="AX129" s="14" t="s">
        <v>78</v>
      </c>
      <c r="AY129" s="254" t="s">
        <v>258</v>
      </c>
    </row>
    <row r="130" s="13" customFormat="1">
      <c r="A130" s="13"/>
      <c r="B130" s="234"/>
      <c r="C130" s="235"/>
      <c r="D130" s="229" t="s">
        <v>267</v>
      </c>
      <c r="E130" s="236" t="s">
        <v>35</v>
      </c>
      <c r="F130" s="237" t="s">
        <v>293</v>
      </c>
      <c r="G130" s="235"/>
      <c r="H130" s="236" t="s">
        <v>35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267</v>
      </c>
      <c r="AU130" s="243" t="s">
        <v>87</v>
      </c>
      <c r="AV130" s="13" t="s">
        <v>85</v>
      </c>
      <c r="AW130" s="13" t="s">
        <v>37</v>
      </c>
      <c r="AX130" s="13" t="s">
        <v>78</v>
      </c>
      <c r="AY130" s="243" t="s">
        <v>258</v>
      </c>
    </row>
    <row r="131" s="13" customFormat="1">
      <c r="A131" s="13"/>
      <c r="B131" s="234"/>
      <c r="C131" s="235"/>
      <c r="D131" s="229" t="s">
        <v>267</v>
      </c>
      <c r="E131" s="236" t="s">
        <v>35</v>
      </c>
      <c r="F131" s="237" t="s">
        <v>294</v>
      </c>
      <c r="G131" s="235"/>
      <c r="H131" s="236" t="s">
        <v>35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267</v>
      </c>
      <c r="AU131" s="243" t="s">
        <v>87</v>
      </c>
      <c r="AV131" s="13" t="s">
        <v>85</v>
      </c>
      <c r="AW131" s="13" t="s">
        <v>37</v>
      </c>
      <c r="AX131" s="13" t="s">
        <v>78</v>
      </c>
      <c r="AY131" s="243" t="s">
        <v>258</v>
      </c>
    </row>
    <row r="132" s="14" customFormat="1">
      <c r="A132" s="14"/>
      <c r="B132" s="244"/>
      <c r="C132" s="245"/>
      <c r="D132" s="229" t="s">
        <v>267</v>
      </c>
      <c r="E132" s="246" t="s">
        <v>35</v>
      </c>
      <c r="F132" s="247" t="s">
        <v>295</v>
      </c>
      <c r="G132" s="245"/>
      <c r="H132" s="248">
        <v>0.71999999999999997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267</v>
      </c>
      <c r="AU132" s="254" t="s">
        <v>87</v>
      </c>
      <c r="AV132" s="14" t="s">
        <v>87</v>
      </c>
      <c r="AW132" s="14" t="s">
        <v>37</v>
      </c>
      <c r="AX132" s="14" t="s">
        <v>78</v>
      </c>
      <c r="AY132" s="254" t="s">
        <v>258</v>
      </c>
    </row>
    <row r="133" s="14" customFormat="1">
      <c r="A133" s="14"/>
      <c r="B133" s="244"/>
      <c r="C133" s="245"/>
      <c r="D133" s="229" t="s">
        <v>267</v>
      </c>
      <c r="E133" s="246" t="s">
        <v>35</v>
      </c>
      <c r="F133" s="247" t="s">
        <v>295</v>
      </c>
      <c r="G133" s="245"/>
      <c r="H133" s="248">
        <v>0.71999999999999997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267</v>
      </c>
      <c r="AU133" s="254" t="s">
        <v>87</v>
      </c>
      <c r="AV133" s="14" t="s">
        <v>87</v>
      </c>
      <c r="AW133" s="14" t="s">
        <v>37</v>
      </c>
      <c r="AX133" s="14" t="s">
        <v>78</v>
      </c>
      <c r="AY133" s="254" t="s">
        <v>258</v>
      </c>
    </row>
    <row r="134" s="14" customFormat="1">
      <c r="A134" s="14"/>
      <c r="B134" s="244"/>
      <c r="C134" s="245"/>
      <c r="D134" s="229" t="s">
        <v>267</v>
      </c>
      <c r="E134" s="246" t="s">
        <v>35</v>
      </c>
      <c r="F134" s="247" t="s">
        <v>296</v>
      </c>
      <c r="G134" s="245"/>
      <c r="H134" s="248">
        <v>0.73499999999999999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267</v>
      </c>
      <c r="AU134" s="254" t="s">
        <v>87</v>
      </c>
      <c r="AV134" s="14" t="s">
        <v>87</v>
      </c>
      <c r="AW134" s="14" t="s">
        <v>37</v>
      </c>
      <c r="AX134" s="14" t="s">
        <v>78</v>
      </c>
      <c r="AY134" s="254" t="s">
        <v>258</v>
      </c>
    </row>
    <row r="135" s="14" customFormat="1">
      <c r="A135" s="14"/>
      <c r="B135" s="244"/>
      <c r="C135" s="245"/>
      <c r="D135" s="229" t="s">
        <v>267</v>
      </c>
      <c r="E135" s="246" t="s">
        <v>35</v>
      </c>
      <c r="F135" s="247" t="s">
        <v>296</v>
      </c>
      <c r="G135" s="245"/>
      <c r="H135" s="248">
        <v>0.73499999999999999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267</v>
      </c>
      <c r="AU135" s="254" t="s">
        <v>87</v>
      </c>
      <c r="AV135" s="14" t="s">
        <v>87</v>
      </c>
      <c r="AW135" s="14" t="s">
        <v>37</v>
      </c>
      <c r="AX135" s="14" t="s">
        <v>78</v>
      </c>
      <c r="AY135" s="254" t="s">
        <v>258</v>
      </c>
    </row>
    <row r="136" s="14" customFormat="1">
      <c r="A136" s="14"/>
      <c r="B136" s="244"/>
      <c r="C136" s="245"/>
      <c r="D136" s="229" t="s">
        <v>267</v>
      </c>
      <c r="E136" s="246" t="s">
        <v>35</v>
      </c>
      <c r="F136" s="247" t="s">
        <v>297</v>
      </c>
      <c r="G136" s="245"/>
      <c r="H136" s="248">
        <v>3.633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267</v>
      </c>
      <c r="AU136" s="254" t="s">
        <v>87</v>
      </c>
      <c r="AV136" s="14" t="s">
        <v>87</v>
      </c>
      <c r="AW136" s="14" t="s">
        <v>37</v>
      </c>
      <c r="AX136" s="14" t="s">
        <v>78</v>
      </c>
      <c r="AY136" s="254" t="s">
        <v>258</v>
      </c>
    </row>
    <row r="137" s="14" customFormat="1">
      <c r="A137" s="14"/>
      <c r="B137" s="244"/>
      <c r="C137" s="245"/>
      <c r="D137" s="229" t="s">
        <v>267</v>
      </c>
      <c r="E137" s="246" t="s">
        <v>35</v>
      </c>
      <c r="F137" s="247" t="s">
        <v>298</v>
      </c>
      <c r="G137" s="245"/>
      <c r="H137" s="248">
        <v>0.13300000000000001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267</v>
      </c>
      <c r="AU137" s="254" t="s">
        <v>87</v>
      </c>
      <c r="AV137" s="14" t="s">
        <v>87</v>
      </c>
      <c r="AW137" s="14" t="s">
        <v>37</v>
      </c>
      <c r="AX137" s="14" t="s">
        <v>78</v>
      </c>
      <c r="AY137" s="254" t="s">
        <v>258</v>
      </c>
    </row>
    <row r="138" s="14" customFormat="1">
      <c r="A138" s="14"/>
      <c r="B138" s="244"/>
      <c r="C138" s="245"/>
      <c r="D138" s="229" t="s">
        <v>267</v>
      </c>
      <c r="E138" s="246" t="s">
        <v>35</v>
      </c>
      <c r="F138" s="247" t="s">
        <v>299</v>
      </c>
      <c r="G138" s="245"/>
      <c r="H138" s="248">
        <v>1.01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267</v>
      </c>
      <c r="AU138" s="254" t="s">
        <v>87</v>
      </c>
      <c r="AV138" s="14" t="s">
        <v>87</v>
      </c>
      <c r="AW138" s="14" t="s">
        <v>37</v>
      </c>
      <c r="AX138" s="14" t="s">
        <v>78</v>
      </c>
      <c r="AY138" s="254" t="s">
        <v>258</v>
      </c>
    </row>
    <row r="139" s="14" customFormat="1">
      <c r="A139" s="14"/>
      <c r="B139" s="244"/>
      <c r="C139" s="245"/>
      <c r="D139" s="229" t="s">
        <v>267</v>
      </c>
      <c r="E139" s="246" t="s">
        <v>35</v>
      </c>
      <c r="F139" s="247" t="s">
        <v>300</v>
      </c>
      <c r="G139" s="245"/>
      <c r="H139" s="248">
        <v>4.9029999999999996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267</v>
      </c>
      <c r="AU139" s="254" t="s">
        <v>87</v>
      </c>
      <c r="AV139" s="14" t="s">
        <v>87</v>
      </c>
      <c r="AW139" s="14" t="s">
        <v>37</v>
      </c>
      <c r="AX139" s="14" t="s">
        <v>78</v>
      </c>
      <c r="AY139" s="254" t="s">
        <v>258</v>
      </c>
    </row>
    <row r="140" s="14" customFormat="1">
      <c r="A140" s="14"/>
      <c r="B140" s="244"/>
      <c r="C140" s="245"/>
      <c r="D140" s="229" t="s">
        <v>267</v>
      </c>
      <c r="E140" s="246" t="s">
        <v>35</v>
      </c>
      <c r="F140" s="247" t="s">
        <v>301</v>
      </c>
      <c r="G140" s="245"/>
      <c r="H140" s="248">
        <v>2.5880000000000001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267</v>
      </c>
      <c r="AU140" s="254" t="s">
        <v>87</v>
      </c>
      <c r="AV140" s="14" t="s">
        <v>87</v>
      </c>
      <c r="AW140" s="14" t="s">
        <v>37</v>
      </c>
      <c r="AX140" s="14" t="s">
        <v>78</v>
      </c>
      <c r="AY140" s="254" t="s">
        <v>258</v>
      </c>
    </row>
    <row r="141" s="14" customFormat="1">
      <c r="A141" s="14"/>
      <c r="B141" s="244"/>
      <c r="C141" s="245"/>
      <c r="D141" s="229" t="s">
        <v>267</v>
      </c>
      <c r="E141" s="246" t="s">
        <v>35</v>
      </c>
      <c r="F141" s="247" t="s">
        <v>302</v>
      </c>
      <c r="G141" s="245"/>
      <c r="H141" s="248">
        <v>7.2039999999999997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267</v>
      </c>
      <c r="AU141" s="254" t="s">
        <v>87</v>
      </c>
      <c r="AV141" s="14" t="s">
        <v>87</v>
      </c>
      <c r="AW141" s="14" t="s">
        <v>37</v>
      </c>
      <c r="AX141" s="14" t="s">
        <v>78</v>
      </c>
      <c r="AY141" s="254" t="s">
        <v>258</v>
      </c>
    </row>
    <row r="142" s="14" customFormat="1">
      <c r="A142" s="14"/>
      <c r="B142" s="244"/>
      <c r="C142" s="245"/>
      <c r="D142" s="229" t="s">
        <v>267</v>
      </c>
      <c r="E142" s="246" t="s">
        <v>35</v>
      </c>
      <c r="F142" s="247" t="s">
        <v>303</v>
      </c>
      <c r="G142" s="245"/>
      <c r="H142" s="248">
        <v>1.1839999999999999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267</v>
      </c>
      <c r="AU142" s="254" t="s">
        <v>87</v>
      </c>
      <c r="AV142" s="14" t="s">
        <v>87</v>
      </c>
      <c r="AW142" s="14" t="s">
        <v>37</v>
      </c>
      <c r="AX142" s="14" t="s">
        <v>78</v>
      </c>
      <c r="AY142" s="254" t="s">
        <v>258</v>
      </c>
    </row>
    <row r="143" s="14" customFormat="1">
      <c r="A143" s="14"/>
      <c r="B143" s="244"/>
      <c r="C143" s="245"/>
      <c r="D143" s="229" t="s">
        <v>267</v>
      </c>
      <c r="E143" s="246" t="s">
        <v>35</v>
      </c>
      <c r="F143" s="247" t="s">
        <v>304</v>
      </c>
      <c r="G143" s="245"/>
      <c r="H143" s="248">
        <v>29.914000000000001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267</v>
      </c>
      <c r="AU143" s="254" t="s">
        <v>87</v>
      </c>
      <c r="AV143" s="14" t="s">
        <v>87</v>
      </c>
      <c r="AW143" s="14" t="s">
        <v>37</v>
      </c>
      <c r="AX143" s="14" t="s">
        <v>78</v>
      </c>
      <c r="AY143" s="254" t="s">
        <v>258</v>
      </c>
    </row>
    <row r="144" s="14" customFormat="1">
      <c r="A144" s="14"/>
      <c r="B144" s="244"/>
      <c r="C144" s="245"/>
      <c r="D144" s="229" t="s">
        <v>267</v>
      </c>
      <c r="E144" s="246" t="s">
        <v>35</v>
      </c>
      <c r="F144" s="247" t="s">
        <v>305</v>
      </c>
      <c r="G144" s="245"/>
      <c r="H144" s="248">
        <v>10.646000000000001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267</v>
      </c>
      <c r="AU144" s="254" t="s">
        <v>87</v>
      </c>
      <c r="AV144" s="14" t="s">
        <v>87</v>
      </c>
      <c r="AW144" s="14" t="s">
        <v>37</v>
      </c>
      <c r="AX144" s="14" t="s">
        <v>78</v>
      </c>
      <c r="AY144" s="254" t="s">
        <v>258</v>
      </c>
    </row>
    <row r="145" s="14" customFormat="1">
      <c r="A145" s="14"/>
      <c r="B145" s="244"/>
      <c r="C145" s="245"/>
      <c r="D145" s="229" t="s">
        <v>267</v>
      </c>
      <c r="E145" s="246" t="s">
        <v>35</v>
      </c>
      <c r="F145" s="247" t="s">
        <v>306</v>
      </c>
      <c r="G145" s="245"/>
      <c r="H145" s="248">
        <v>3.8140000000000001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267</v>
      </c>
      <c r="AU145" s="254" t="s">
        <v>87</v>
      </c>
      <c r="AV145" s="14" t="s">
        <v>87</v>
      </c>
      <c r="AW145" s="14" t="s">
        <v>37</v>
      </c>
      <c r="AX145" s="14" t="s">
        <v>78</v>
      </c>
      <c r="AY145" s="254" t="s">
        <v>258</v>
      </c>
    </row>
    <row r="146" s="14" customFormat="1">
      <c r="A146" s="14"/>
      <c r="B146" s="244"/>
      <c r="C146" s="245"/>
      <c r="D146" s="229" t="s">
        <v>267</v>
      </c>
      <c r="E146" s="246" t="s">
        <v>35</v>
      </c>
      <c r="F146" s="247" t="s">
        <v>307</v>
      </c>
      <c r="G146" s="245"/>
      <c r="H146" s="248">
        <v>0.36299999999999999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267</v>
      </c>
      <c r="AU146" s="254" t="s">
        <v>87</v>
      </c>
      <c r="AV146" s="14" t="s">
        <v>87</v>
      </c>
      <c r="AW146" s="14" t="s">
        <v>37</v>
      </c>
      <c r="AX146" s="14" t="s">
        <v>78</v>
      </c>
      <c r="AY146" s="254" t="s">
        <v>258</v>
      </c>
    </row>
    <row r="147" s="14" customFormat="1">
      <c r="A147" s="14"/>
      <c r="B147" s="244"/>
      <c r="C147" s="245"/>
      <c r="D147" s="229" t="s">
        <v>267</v>
      </c>
      <c r="E147" s="246" t="s">
        <v>35</v>
      </c>
      <c r="F147" s="247" t="s">
        <v>308</v>
      </c>
      <c r="G147" s="245"/>
      <c r="H147" s="248">
        <v>4.9409999999999998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267</v>
      </c>
      <c r="AU147" s="254" t="s">
        <v>87</v>
      </c>
      <c r="AV147" s="14" t="s">
        <v>87</v>
      </c>
      <c r="AW147" s="14" t="s">
        <v>37</v>
      </c>
      <c r="AX147" s="14" t="s">
        <v>78</v>
      </c>
      <c r="AY147" s="254" t="s">
        <v>258</v>
      </c>
    </row>
    <row r="148" s="14" customFormat="1">
      <c r="A148" s="14"/>
      <c r="B148" s="244"/>
      <c r="C148" s="245"/>
      <c r="D148" s="229" t="s">
        <v>267</v>
      </c>
      <c r="E148" s="246" t="s">
        <v>35</v>
      </c>
      <c r="F148" s="247" t="s">
        <v>309</v>
      </c>
      <c r="G148" s="245"/>
      <c r="H148" s="248">
        <v>0.57199999999999995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267</v>
      </c>
      <c r="AU148" s="254" t="s">
        <v>87</v>
      </c>
      <c r="AV148" s="14" t="s">
        <v>87</v>
      </c>
      <c r="AW148" s="14" t="s">
        <v>37</v>
      </c>
      <c r="AX148" s="14" t="s">
        <v>78</v>
      </c>
      <c r="AY148" s="254" t="s">
        <v>258</v>
      </c>
    </row>
    <row r="149" s="14" customFormat="1">
      <c r="A149" s="14"/>
      <c r="B149" s="244"/>
      <c r="C149" s="245"/>
      <c r="D149" s="229" t="s">
        <v>267</v>
      </c>
      <c r="E149" s="246" t="s">
        <v>35</v>
      </c>
      <c r="F149" s="247" t="s">
        <v>310</v>
      </c>
      <c r="G149" s="245"/>
      <c r="H149" s="248">
        <v>12.551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267</v>
      </c>
      <c r="AU149" s="254" t="s">
        <v>87</v>
      </c>
      <c r="AV149" s="14" t="s">
        <v>87</v>
      </c>
      <c r="AW149" s="14" t="s">
        <v>37</v>
      </c>
      <c r="AX149" s="14" t="s">
        <v>78</v>
      </c>
      <c r="AY149" s="254" t="s">
        <v>258</v>
      </c>
    </row>
    <row r="150" s="14" customFormat="1">
      <c r="A150" s="14"/>
      <c r="B150" s="244"/>
      <c r="C150" s="245"/>
      <c r="D150" s="229" t="s">
        <v>267</v>
      </c>
      <c r="E150" s="246" t="s">
        <v>35</v>
      </c>
      <c r="F150" s="247" t="s">
        <v>311</v>
      </c>
      <c r="G150" s="245"/>
      <c r="H150" s="248">
        <v>1.452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267</v>
      </c>
      <c r="AU150" s="254" t="s">
        <v>87</v>
      </c>
      <c r="AV150" s="14" t="s">
        <v>87</v>
      </c>
      <c r="AW150" s="14" t="s">
        <v>37</v>
      </c>
      <c r="AX150" s="14" t="s">
        <v>78</v>
      </c>
      <c r="AY150" s="254" t="s">
        <v>258</v>
      </c>
    </row>
    <row r="151" s="13" customFormat="1">
      <c r="A151" s="13"/>
      <c r="B151" s="234"/>
      <c r="C151" s="235"/>
      <c r="D151" s="229" t="s">
        <v>267</v>
      </c>
      <c r="E151" s="236" t="s">
        <v>35</v>
      </c>
      <c r="F151" s="237" t="s">
        <v>312</v>
      </c>
      <c r="G151" s="235"/>
      <c r="H151" s="236" t="s">
        <v>35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267</v>
      </c>
      <c r="AU151" s="243" t="s">
        <v>87</v>
      </c>
      <c r="AV151" s="13" t="s">
        <v>85</v>
      </c>
      <c r="AW151" s="13" t="s">
        <v>37</v>
      </c>
      <c r="AX151" s="13" t="s">
        <v>78</v>
      </c>
      <c r="AY151" s="243" t="s">
        <v>258</v>
      </c>
    </row>
    <row r="152" s="14" customFormat="1">
      <c r="A152" s="14"/>
      <c r="B152" s="244"/>
      <c r="C152" s="245"/>
      <c r="D152" s="229" t="s">
        <v>267</v>
      </c>
      <c r="E152" s="246" t="s">
        <v>35</v>
      </c>
      <c r="F152" s="247" t="s">
        <v>313</v>
      </c>
      <c r="G152" s="245"/>
      <c r="H152" s="248">
        <v>56.652000000000001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267</v>
      </c>
      <c r="AU152" s="254" t="s">
        <v>87</v>
      </c>
      <c r="AV152" s="14" t="s">
        <v>87</v>
      </c>
      <c r="AW152" s="14" t="s">
        <v>37</v>
      </c>
      <c r="AX152" s="14" t="s">
        <v>78</v>
      </c>
      <c r="AY152" s="254" t="s">
        <v>258</v>
      </c>
    </row>
    <row r="153" s="13" customFormat="1">
      <c r="A153" s="13"/>
      <c r="B153" s="234"/>
      <c r="C153" s="235"/>
      <c r="D153" s="229" t="s">
        <v>267</v>
      </c>
      <c r="E153" s="236" t="s">
        <v>35</v>
      </c>
      <c r="F153" s="237" t="s">
        <v>314</v>
      </c>
      <c r="G153" s="235"/>
      <c r="H153" s="236" t="s">
        <v>35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267</v>
      </c>
      <c r="AU153" s="243" t="s">
        <v>87</v>
      </c>
      <c r="AV153" s="13" t="s">
        <v>85</v>
      </c>
      <c r="AW153" s="13" t="s">
        <v>37</v>
      </c>
      <c r="AX153" s="13" t="s">
        <v>78</v>
      </c>
      <c r="AY153" s="243" t="s">
        <v>258</v>
      </c>
    </row>
    <row r="154" s="14" customFormat="1">
      <c r="A154" s="14"/>
      <c r="B154" s="244"/>
      <c r="C154" s="245"/>
      <c r="D154" s="229" t="s">
        <v>267</v>
      </c>
      <c r="E154" s="246" t="s">
        <v>35</v>
      </c>
      <c r="F154" s="247" t="s">
        <v>315</v>
      </c>
      <c r="G154" s="245"/>
      <c r="H154" s="248">
        <v>36.137999999999998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267</v>
      </c>
      <c r="AU154" s="254" t="s">
        <v>87</v>
      </c>
      <c r="AV154" s="14" t="s">
        <v>87</v>
      </c>
      <c r="AW154" s="14" t="s">
        <v>37</v>
      </c>
      <c r="AX154" s="14" t="s">
        <v>78</v>
      </c>
      <c r="AY154" s="254" t="s">
        <v>258</v>
      </c>
    </row>
    <row r="155" s="13" customFormat="1">
      <c r="A155" s="13"/>
      <c r="B155" s="234"/>
      <c r="C155" s="235"/>
      <c r="D155" s="229" t="s">
        <v>267</v>
      </c>
      <c r="E155" s="236" t="s">
        <v>35</v>
      </c>
      <c r="F155" s="237" t="s">
        <v>316</v>
      </c>
      <c r="G155" s="235"/>
      <c r="H155" s="236" t="s">
        <v>35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267</v>
      </c>
      <c r="AU155" s="243" t="s">
        <v>87</v>
      </c>
      <c r="AV155" s="13" t="s">
        <v>85</v>
      </c>
      <c r="AW155" s="13" t="s">
        <v>37</v>
      </c>
      <c r="AX155" s="13" t="s">
        <v>78</v>
      </c>
      <c r="AY155" s="243" t="s">
        <v>258</v>
      </c>
    </row>
    <row r="156" s="14" customFormat="1">
      <c r="A156" s="14"/>
      <c r="B156" s="244"/>
      <c r="C156" s="245"/>
      <c r="D156" s="229" t="s">
        <v>267</v>
      </c>
      <c r="E156" s="246" t="s">
        <v>35</v>
      </c>
      <c r="F156" s="247" t="s">
        <v>317</v>
      </c>
      <c r="G156" s="245"/>
      <c r="H156" s="248">
        <v>39.762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267</v>
      </c>
      <c r="AU156" s="254" t="s">
        <v>87</v>
      </c>
      <c r="AV156" s="14" t="s">
        <v>87</v>
      </c>
      <c r="AW156" s="14" t="s">
        <v>37</v>
      </c>
      <c r="AX156" s="14" t="s">
        <v>78</v>
      </c>
      <c r="AY156" s="254" t="s">
        <v>258</v>
      </c>
    </row>
    <row r="157" s="14" customFormat="1">
      <c r="A157" s="14"/>
      <c r="B157" s="244"/>
      <c r="C157" s="245"/>
      <c r="D157" s="229" t="s">
        <v>267</v>
      </c>
      <c r="E157" s="246" t="s">
        <v>35</v>
      </c>
      <c r="F157" s="247" t="s">
        <v>318</v>
      </c>
      <c r="G157" s="245"/>
      <c r="H157" s="248">
        <v>21.849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267</v>
      </c>
      <c r="AU157" s="254" t="s">
        <v>87</v>
      </c>
      <c r="AV157" s="14" t="s">
        <v>87</v>
      </c>
      <c r="AW157" s="14" t="s">
        <v>37</v>
      </c>
      <c r="AX157" s="14" t="s">
        <v>78</v>
      </c>
      <c r="AY157" s="254" t="s">
        <v>258</v>
      </c>
    </row>
    <row r="158" s="13" customFormat="1">
      <c r="A158" s="13"/>
      <c r="B158" s="234"/>
      <c r="C158" s="235"/>
      <c r="D158" s="229" t="s">
        <v>267</v>
      </c>
      <c r="E158" s="236" t="s">
        <v>35</v>
      </c>
      <c r="F158" s="237" t="s">
        <v>319</v>
      </c>
      <c r="G158" s="235"/>
      <c r="H158" s="236" t="s">
        <v>35</v>
      </c>
      <c r="I158" s="238"/>
      <c r="J158" s="235"/>
      <c r="K158" s="235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267</v>
      </c>
      <c r="AU158" s="243" t="s">
        <v>87</v>
      </c>
      <c r="AV158" s="13" t="s">
        <v>85</v>
      </c>
      <c r="AW158" s="13" t="s">
        <v>37</v>
      </c>
      <c r="AX158" s="13" t="s">
        <v>78</v>
      </c>
      <c r="AY158" s="243" t="s">
        <v>258</v>
      </c>
    </row>
    <row r="159" s="14" customFormat="1">
      <c r="A159" s="14"/>
      <c r="B159" s="244"/>
      <c r="C159" s="245"/>
      <c r="D159" s="229" t="s">
        <v>267</v>
      </c>
      <c r="E159" s="246" t="s">
        <v>35</v>
      </c>
      <c r="F159" s="247" t="s">
        <v>320</v>
      </c>
      <c r="G159" s="245"/>
      <c r="H159" s="248">
        <v>6.9119999999999999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267</v>
      </c>
      <c r="AU159" s="254" t="s">
        <v>87</v>
      </c>
      <c r="AV159" s="14" t="s">
        <v>87</v>
      </c>
      <c r="AW159" s="14" t="s">
        <v>37</v>
      </c>
      <c r="AX159" s="14" t="s">
        <v>78</v>
      </c>
      <c r="AY159" s="254" t="s">
        <v>258</v>
      </c>
    </row>
    <row r="160" s="14" customFormat="1">
      <c r="A160" s="14"/>
      <c r="B160" s="244"/>
      <c r="C160" s="245"/>
      <c r="D160" s="229" t="s">
        <v>267</v>
      </c>
      <c r="E160" s="246" t="s">
        <v>35</v>
      </c>
      <c r="F160" s="247" t="s">
        <v>321</v>
      </c>
      <c r="G160" s="245"/>
      <c r="H160" s="248">
        <v>2.1499999999999999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267</v>
      </c>
      <c r="AU160" s="254" t="s">
        <v>87</v>
      </c>
      <c r="AV160" s="14" t="s">
        <v>87</v>
      </c>
      <c r="AW160" s="14" t="s">
        <v>37</v>
      </c>
      <c r="AX160" s="14" t="s">
        <v>78</v>
      </c>
      <c r="AY160" s="254" t="s">
        <v>258</v>
      </c>
    </row>
    <row r="161" s="14" customFormat="1">
      <c r="A161" s="14"/>
      <c r="B161" s="244"/>
      <c r="C161" s="245"/>
      <c r="D161" s="229" t="s">
        <v>267</v>
      </c>
      <c r="E161" s="246" t="s">
        <v>35</v>
      </c>
      <c r="F161" s="247" t="s">
        <v>322</v>
      </c>
      <c r="G161" s="245"/>
      <c r="H161" s="248">
        <v>16.128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267</v>
      </c>
      <c r="AU161" s="254" t="s">
        <v>87</v>
      </c>
      <c r="AV161" s="14" t="s">
        <v>87</v>
      </c>
      <c r="AW161" s="14" t="s">
        <v>37</v>
      </c>
      <c r="AX161" s="14" t="s">
        <v>78</v>
      </c>
      <c r="AY161" s="254" t="s">
        <v>258</v>
      </c>
    </row>
    <row r="162" s="14" customFormat="1">
      <c r="A162" s="14"/>
      <c r="B162" s="244"/>
      <c r="C162" s="245"/>
      <c r="D162" s="229" t="s">
        <v>267</v>
      </c>
      <c r="E162" s="246" t="s">
        <v>35</v>
      </c>
      <c r="F162" s="247" t="s">
        <v>323</v>
      </c>
      <c r="G162" s="245"/>
      <c r="H162" s="248">
        <v>6.048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267</v>
      </c>
      <c r="AU162" s="254" t="s">
        <v>87</v>
      </c>
      <c r="AV162" s="14" t="s">
        <v>87</v>
      </c>
      <c r="AW162" s="14" t="s">
        <v>37</v>
      </c>
      <c r="AX162" s="14" t="s">
        <v>78</v>
      </c>
      <c r="AY162" s="254" t="s">
        <v>258</v>
      </c>
    </row>
    <row r="163" s="14" customFormat="1">
      <c r="A163" s="14"/>
      <c r="B163" s="244"/>
      <c r="C163" s="245"/>
      <c r="D163" s="229" t="s">
        <v>267</v>
      </c>
      <c r="E163" s="246" t="s">
        <v>35</v>
      </c>
      <c r="F163" s="247" t="s">
        <v>324</v>
      </c>
      <c r="G163" s="245"/>
      <c r="H163" s="248">
        <v>5.7789999999999999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267</v>
      </c>
      <c r="AU163" s="254" t="s">
        <v>87</v>
      </c>
      <c r="AV163" s="14" t="s">
        <v>87</v>
      </c>
      <c r="AW163" s="14" t="s">
        <v>37</v>
      </c>
      <c r="AX163" s="14" t="s">
        <v>78</v>
      </c>
      <c r="AY163" s="254" t="s">
        <v>258</v>
      </c>
    </row>
    <row r="164" s="14" customFormat="1">
      <c r="A164" s="14"/>
      <c r="B164" s="244"/>
      <c r="C164" s="245"/>
      <c r="D164" s="229" t="s">
        <v>267</v>
      </c>
      <c r="E164" s="246" t="s">
        <v>35</v>
      </c>
      <c r="F164" s="247" t="s">
        <v>325</v>
      </c>
      <c r="G164" s="245"/>
      <c r="H164" s="248">
        <v>4.2530000000000001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267</v>
      </c>
      <c r="AU164" s="254" t="s">
        <v>87</v>
      </c>
      <c r="AV164" s="14" t="s">
        <v>87</v>
      </c>
      <c r="AW164" s="14" t="s">
        <v>37</v>
      </c>
      <c r="AX164" s="14" t="s">
        <v>78</v>
      </c>
      <c r="AY164" s="254" t="s">
        <v>258</v>
      </c>
    </row>
    <row r="165" s="14" customFormat="1">
      <c r="A165" s="14"/>
      <c r="B165" s="244"/>
      <c r="C165" s="245"/>
      <c r="D165" s="229" t="s">
        <v>267</v>
      </c>
      <c r="E165" s="246" t="s">
        <v>35</v>
      </c>
      <c r="F165" s="247" t="s">
        <v>326</v>
      </c>
      <c r="G165" s="245"/>
      <c r="H165" s="248">
        <v>2.2370000000000001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267</v>
      </c>
      <c r="AU165" s="254" t="s">
        <v>87</v>
      </c>
      <c r="AV165" s="14" t="s">
        <v>87</v>
      </c>
      <c r="AW165" s="14" t="s">
        <v>37</v>
      </c>
      <c r="AX165" s="14" t="s">
        <v>78</v>
      </c>
      <c r="AY165" s="254" t="s">
        <v>258</v>
      </c>
    </row>
    <row r="166" s="14" customFormat="1">
      <c r="A166" s="14"/>
      <c r="B166" s="244"/>
      <c r="C166" s="245"/>
      <c r="D166" s="229" t="s">
        <v>267</v>
      </c>
      <c r="E166" s="246" t="s">
        <v>35</v>
      </c>
      <c r="F166" s="247" t="s">
        <v>327</v>
      </c>
      <c r="G166" s="245"/>
      <c r="H166" s="248">
        <v>0.191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267</v>
      </c>
      <c r="AU166" s="254" t="s">
        <v>87</v>
      </c>
      <c r="AV166" s="14" t="s">
        <v>87</v>
      </c>
      <c r="AW166" s="14" t="s">
        <v>37</v>
      </c>
      <c r="AX166" s="14" t="s">
        <v>78</v>
      </c>
      <c r="AY166" s="254" t="s">
        <v>258</v>
      </c>
    </row>
    <row r="167" s="14" customFormat="1">
      <c r="A167" s="14"/>
      <c r="B167" s="244"/>
      <c r="C167" s="245"/>
      <c r="D167" s="229" t="s">
        <v>267</v>
      </c>
      <c r="E167" s="246" t="s">
        <v>35</v>
      </c>
      <c r="F167" s="247" t="s">
        <v>328</v>
      </c>
      <c r="G167" s="245"/>
      <c r="H167" s="248">
        <v>0.67000000000000004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267</v>
      </c>
      <c r="AU167" s="254" t="s">
        <v>87</v>
      </c>
      <c r="AV167" s="14" t="s">
        <v>87</v>
      </c>
      <c r="AW167" s="14" t="s">
        <v>37</v>
      </c>
      <c r="AX167" s="14" t="s">
        <v>78</v>
      </c>
      <c r="AY167" s="254" t="s">
        <v>258</v>
      </c>
    </row>
    <row r="168" s="14" customFormat="1">
      <c r="A168" s="14"/>
      <c r="B168" s="244"/>
      <c r="C168" s="245"/>
      <c r="D168" s="229" t="s">
        <v>267</v>
      </c>
      <c r="E168" s="246" t="s">
        <v>35</v>
      </c>
      <c r="F168" s="247" t="s">
        <v>329</v>
      </c>
      <c r="G168" s="245"/>
      <c r="H168" s="248">
        <v>0.20399999999999999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267</v>
      </c>
      <c r="AU168" s="254" t="s">
        <v>87</v>
      </c>
      <c r="AV168" s="14" t="s">
        <v>87</v>
      </c>
      <c r="AW168" s="14" t="s">
        <v>37</v>
      </c>
      <c r="AX168" s="14" t="s">
        <v>78</v>
      </c>
      <c r="AY168" s="254" t="s">
        <v>258</v>
      </c>
    </row>
    <row r="169" s="14" customFormat="1">
      <c r="A169" s="14"/>
      <c r="B169" s="244"/>
      <c r="C169" s="245"/>
      <c r="D169" s="229" t="s">
        <v>267</v>
      </c>
      <c r="E169" s="246" t="s">
        <v>35</v>
      </c>
      <c r="F169" s="247" t="s">
        <v>330</v>
      </c>
      <c r="G169" s="245"/>
      <c r="H169" s="248">
        <v>1.825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267</v>
      </c>
      <c r="AU169" s="254" t="s">
        <v>87</v>
      </c>
      <c r="AV169" s="14" t="s">
        <v>87</v>
      </c>
      <c r="AW169" s="14" t="s">
        <v>37</v>
      </c>
      <c r="AX169" s="14" t="s">
        <v>78</v>
      </c>
      <c r="AY169" s="254" t="s">
        <v>258</v>
      </c>
    </row>
    <row r="170" s="14" customFormat="1">
      <c r="A170" s="14"/>
      <c r="B170" s="244"/>
      <c r="C170" s="245"/>
      <c r="D170" s="229" t="s">
        <v>267</v>
      </c>
      <c r="E170" s="246" t="s">
        <v>35</v>
      </c>
      <c r="F170" s="247" t="s">
        <v>331</v>
      </c>
      <c r="G170" s="245"/>
      <c r="H170" s="248">
        <v>0.88600000000000001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267</v>
      </c>
      <c r="AU170" s="254" t="s">
        <v>87</v>
      </c>
      <c r="AV170" s="14" t="s">
        <v>87</v>
      </c>
      <c r="AW170" s="14" t="s">
        <v>37</v>
      </c>
      <c r="AX170" s="14" t="s">
        <v>78</v>
      </c>
      <c r="AY170" s="254" t="s">
        <v>258</v>
      </c>
    </row>
    <row r="171" s="13" customFormat="1">
      <c r="A171" s="13"/>
      <c r="B171" s="234"/>
      <c r="C171" s="235"/>
      <c r="D171" s="229" t="s">
        <v>267</v>
      </c>
      <c r="E171" s="236" t="s">
        <v>35</v>
      </c>
      <c r="F171" s="237" t="s">
        <v>332</v>
      </c>
      <c r="G171" s="235"/>
      <c r="H171" s="236" t="s">
        <v>35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267</v>
      </c>
      <c r="AU171" s="243" t="s">
        <v>87</v>
      </c>
      <c r="AV171" s="13" t="s">
        <v>85</v>
      </c>
      <c r="AW171" s="13" t="s">
        <v>37</v>
      </c>
      <c r="AX171" s="13" t="s">
        <v>78</v>
      </c>
      <c r="AY171" s="243" t="s">
        <v>258</v>
      </c>
    </row>
    <row r="172" s="14" customFormat="1">
      <c r="A172" s="14"/>
      <c r="B172" s="244"/>
      <c r="C172" s="245"/>
      <c r="D172" s="229" t="s">
        <v>267</v>
      </c>
      <c r="E172" s="246" t="s">
        <v>35</v>
      </c>
      <c r="F172" s="247" t="s">
        <v>333</v>
      </c>
      <c r="G172" s="245"/>
      <c r="H172" s="248">
        <v>0.66900000000000004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267</v>
      </c>
      <c r="AU172" s="254" t="s">
        <v>87</v>
      </c>
      <c r="AV172" s="14" t="s">
        <v>87</v>
      </c>
      <c r="AW172" s="14" t="s">
        <v>37</v>
      </c>
      <c r="AX172" s="14" t="s">
        <v>78</v>
      </c>
      <c r="AY172" s="254" t="s">
        <v>258</v>
      </c>
    </row>
    <row r="173" s="14" customFormat="1">
      <c r="A173" s="14"/>
      <c r="B173" s="244"/>
      <c r="C173" s="245"/>
      <c r="D173" s="229" t="s">
        <v>267</v>
      </c>
      <c r="E173" s="246" t="s">
        <v>35</v>
      </c>
      <c r="F173" s="247" t="s">
        <v>295</v>
      </c>
      <c r="G173" s="245"/>
      <c r="H173" s="248">
        <v>0.71999999999999997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267</v>
      </c>
      <c r="AU173" s="254" t="s">
        <v>87</v>
      </c>
      <c r="AV173" s="14" t="s">
        <v>87</v>
      </c>
      <c r="AW173" s="14" t="s">
        <v>37</v>
      </c>
      <c r="AX173" s="14" t="s">
        <v>78</v>
      </c>
      <c r="AY173" s="254" t="s">
        <v>258</v>
      </c>
    </row>
    <row r="174" s="14" customFormat="1">
      <c r="A174" s="14"/>
      <c r="B174" s="244"/>
      <c r="C174" s="245"/>
      <c r="D174" s="229" t="s">
        <v>267</v>
      </c>
      <c r="E174" s="246" t="s">
        <v>35</v>
      </c>
      <c r="F174" s="247" t="s">
        <v>334</v>
      </c>
      <c r="G174" s="245"/>
      <c r="H174" s="248">
        <v>4.8650000000000002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267</v>
      </c>
      <c r="AU174" s="254" t="s">
        <v>87</v>
      </c>
      <c r="AV174" s="14" t="s">
        <v>87</v>
      </c>
      <c r="AW174" s="14" t="s">
        <v>37</v>
      </c>
      <c r="AX174" s="14" t="s">
        <v>78</v>
      </c>
      <c r="AY174" s="254" t="s">
        <v>258</v>
      </c>
    </row>
    <row r="175" s="14" customFormat="1">
      <c r="A175" s="14"/>
      <c r="B175" s="244"/>
      <c r="C175" s="245"/>
      <c r="D175" s="229" t="s">
        <v>267</v>
      </c>
      <c r="E175" s="246" t="s">
        <v>35</v>
      </c>
      <c r="F175" s="247" t="s">
        <v>335</v>
      </c>
      <c r="G175" s="245"/>
      <c r="H175" s="248">
        <v>2.7229999999999999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267</v>
      </c>
      <c r="AU175" s="254" t="s">
        <v>87</v>
      </c>
      <c r="AV175" s="14" t="s">
        <v>87</v>
      </c>
      <c r="AW175" s="14" t="s">
        <v>37</v>
      </c>
      <c r="AX175" s="14" t="s">
        <v>78</v>
      </c>
      <c r="AY175" s="254" t="s">
        <v>258</v>
      </c>
    </row>
    <row r="176" s="14" customFormat="1">
      <c r="A176" s="14"/>
      <c r="B176" s="244"/>
      <c r="C176" s="245"/>
      <c r="D176" s="229" t="s">
        <v>267</v>
      </c>
      <c r="E176" s="246" t="s">
        <v>35</v>
      </c>
      <c r="F176" s="247" t="s">
        <v>336</v>
      </c>
      <c r="G176" s="245"/>
      <c r="H176" s="248">
        <v>5.1449999999999996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267</v>
      </c>
      <c r="AU176" s="254" t="s">
        <v>87</v>
      </c>
      <c r="AV176" s="14" t="s">
        <v>87</v>
      </c>
      <c r="AW176" s="14" t="s">
        <v>37</v>
      </c>
      <c r="AX176" s="14" t="s">
        <v>78</v>
      </c>
      <c r="AY176" s="254" t="s">
        <v>258</v>
      </c>
    </row>
    <row r="177" s="14" customFormat="1">
      <c r="A177" s="14"/>
      <c r="B177" s="244"/>
      <c r="C177" s="245"/>
      <c r="D177" s="229" t="s">
        <v>267</v>
      </c>
      <c r="E177" s="246" t="s">
        <v>35</v>
      </c>
      <c r="F177" s="247" t="s">
        <v>337</v>
      </c>
      <c r="G177" s="245"/>
      <c r="H177" s="248">
        <v>2.258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267</v>
      </c>
      <c r="AU177" s="254" t="s">
        <v>87</v>
      </c>
      <c r="AV177" s="14" t="s">
        <v>87</v>
      </c>
      <c r="AW177" s="14" t="s">
        <v>37</v>
      </c>
      <c r="AX177" s="14" t="s">
        <v>78</v>
      </c>
      <c r="AY177" s="254" t="s">
        <v>258</v>
      </c>
    </row>
    <row r="178" s="14" customFormat="1">
      <c r="A178" s="14"/>
      <c r="B178" s="244"/>
      <c r="C178" s="245"/>
      <c r="D178" s="229" t="s">
        <v>267</v>
      </c>
      <c r="E178" s="246" t="s">
        <v>35</v>
      </c>
      <c r="F178" s="247" t="s">
        <v>338</v>
      </c>
      <c r="G178" s="245"/>
      <c r="H178" s="248">
        <v>0.59499999999999997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267</v>
      </c>
      <c r="AU178" s="254" t="s">
        <v>87</v>
      </c>
      <c r="AV178" s="14" t="s">
        <v>87</v>
      </c>
      <c r="AW178" s="14" t="s">
        <v>37</v>
      </c>
      <c r="AX178" s="14" t="s">
        <v>78</v>
      </c>
      <c r="AY178" s="254" t="s">
        <v>258</v>
      </c>
    </row>
    <row r="179" s="14" customFormat="1">
      <c r="A179" s="14"/>
      <c r="B179" s="244"/>
      <c r="C179" s="245"/>
      <c r="D179" s="229" t="s">
        <v>267</v>
      </c>
      <c r="E179" s="246" t="s">
        <v>35</v>
      </c>
      <c r="F179" s="247" t="s">
        <v>339</v>
      </c>
      <c r="G179" s="245"/>
      <c r="H179" s="248">
        <v>2.9580000000000002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267</v>
      </c>
      <c r="AU179" s="254" t="s">
        <v>87</v>
      </c>
      <c r="AV179" s="14" t="s">
        <v>87</v>
      </c>
      <c r="AW179" s="14" t="s">
        <v>37</v>
      </c>
      <c r="AX179" s="14" t="s">
        <v>78</v>
      </c>
      <c r="AY179" s="254" t="s">
        <v>258</v>
      </c>
    </row>
    <row r="180" s="14" customFormat="1">
      <c r="A180" s="14"/>
      <c r="B180" s="244"/>
      <c r="C180" s="245"/>
      <c r="D180" s="229" t="s">
        <v>267</v>
      </c>
      <c r="E180" s="246" t="s">
        <v>35</v>
      </c>
      <c r="F180" s="247" t="s">
        <v>340</v>
      </c>
      <c r="G180" s="245"/>
      <c r="H180" s="248">
        <v>3.3180000000000001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267</v>
      </c>
      <c r="AU180" s="254" t="s">
        <v>87</v>
      </c>
      <c r="AV180" s="14" t="s">
        <v>87</v>
      </c>
      <c r="AW180" s="14" t="s">
        <v>37</v>
      </c>
      <c r="AX180" s="14" t="s">
        <v>78</v>
      </c>
      <c r="AY180" s="254" t="s">
        <v>258</v>
      </c>
    </row>
    <row r="181" s="14" customFormat="1">
      <c r="A181" s="14"/>
      <c r="B181" s="244"/>
      <c r="C181" s="245"/>
      <c r="D181" s="229" t="s">
        <v>267</v>
      </c>
      <c r="E181" s="246" t="s">
        <v>35</v>
      </c>
      <c r="F181" s="247" t="s">
        <v>341</v>
      </c>
      <c r="G181" s="245"/>
      <c r="H181" s="248">
        <v>5.8559999999999999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267</v>
      </c>
      <c r="AU181" s="254" t="s">
        <v>87</v>
      </c>
      <c r="AV181" s="14" t="s">
        <v>87</v>
      </c>
      <c r="AW181" s="14" t="s">
        <v>37</v>
      </c>
      <c r="AX181" s="14" t="s">
        <v>78</v>
      </c>
      <c r="AY181" s="254" t="s">
        <v>258</v>
      </c>
    </row>
    <row r="182" s="14" customFormat="1">
      <c r="A182" s="14"/>
      <c r="B182" s="244"/>
      <c r="C182" s="245"/>
      <c r="D182" s="229" t="s">
        <v>267</v>
      </c>
      <c r="E182" s="246" t="s">
        <v>35</v>
      </c>
      <c r="F182" s="247" t="s">
        <v>342</v>
      </c>
      <c r="G182" s="245"/>
      <c r="H182" s="248">
        <v>4.1040000000000001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267</v>
      </c>
      <c r="AU182" s="254" t="s">
        <v>87</v>
      </c>
      <c r="AV182" s="14" t="s">
        <v>87</v>
      </c>
      <c r="AW182" s="14" t="s">
        <v>37</v>
      </c>
      <c r="AX182" s="14" t="s">
        <v>78</v>
      </c>
      <c r="AY182" s="254" t="s">
        <v>258</v>
      </c>
    </row>
    <row r="183" s="14" customFormat="1">
      <c r="A183" s="14"/>
      <c r="B183" s="244"/>
      <c r="C183" s="245"/>
      <c r="D183" s="229" t="s">
        <v>267</v>
      </c>
      <c r="E183" s="246" t="s">
        <v>35</v>
      </c>
      <c r="F183" s="247" t="s">
        <v>343</v>
      </c>
      <c r="G183" s="245"/>
      <c r="H183" s="248">
        <v>19.050000000000001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267</v>
      </c>
      <c r="AU183" s="254" t="s">
        <v>87</v>
      </c>
      <c r="AV183" s="14" t="s">
        <v>87</v>
      </c>
      <c r="AW183" s="14" t="s">
        <v>37</v>
      </c>
      <c r="AX183" s="14" t="s">
        <v>78</v>
      </c>
      <c r="AY183" s="254" t="s">
        <v>258</v>
      </c>
    </row>
    <row r="184" s="14" customFormat="1">
      <c r="A184" s="14"/>
      <c r="B184" s="244"/>
      <c r="C184" s="245"/>
      <c r="D184" s="229" t="s">
        <v>267</v>
      </c>
      <c r="E184" s="246" t="s">
        <v>35</v>
      </c>
      <c r="F184" s="247" t="s">
        <v>344</v>
      </c>
      <c r="G184" s="245"/>
      <c r="H184" s="248">
        <v>4.4649999999999999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267</v>
      </c>
      <c r="AU184" s="254" t="s">
        <v>87</v>
      </c>
      <c r="AV184" s="14" t="s">
        <v>87</v>
      </c>
      <c r="AW184" s="14" t="s">
        <v>37</v>
      </c>
      <c r="AX184" s="14" t="s">
        <v>78</v>
      </c>
      <c r="AY184" s="254" t="s">
        <v>258</v>
      </c>
    </row>
    <row r="185" s="14" customFormat="1">
      <c r="A185" s="14"/>
      <c r="B185" s="244"/>
      <c r="C185" s="245"/>
      <c r="D185" s="229" t="s">
        <v>267</v>
      </c>
      <c r="E185" s="246" t="s">
        <v>35</v>
      </c>
      <c r="F185" s="247" t="s">
        <v>345</v>
      </c>
      <c r="G185" s="245"/>
      <c r="H185" s="248">
        <v>11.369999999999999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267</v>
      </c>
      <c r="AU185" s="254" t="s">
        <v>87</v>
      </c>
      <c r="AV185" s="14" t="s">
        <v>87</v>
      </c>
      <c r="AW185" s="14" t="s">
        <v>37</v>
      </c>
      <c r="AX185" s="14" t="s">
        <v>78</v>
      </c>
      <c r="AY185" s="254" t="s">
        <v>258</v>
      </c>
    </row>
    <row r="186" s="14" customFormat="1">
      <c r="A186" s="14"/>
      <c r="B186" s="244"/>
      <c r="C186" s="245"/>
      <c r="D186" s="229" t="s">
        <v>267</v>
      </c>
      <c r="E186" s="246" t="s">
        <v>35</v>
      </c>
      <c r="F186" s="247" t="s">
        <v>346</v>
      </c>
      <c r="G186" s="245"/>
      <c r="H186" s="248">
        <v>7.125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267</v>
      </c>
      <c r="AU186" s="254" t="s">
        <v>87</v>
      </c>
      <c r="AV186" s="14" t="s">
        <v>87</v>
      </c>
      <c r="AW186" s="14" t="s">
        <v>37</v>
      </c>
      <c r="AX186" s="14" t="s">
        <v>78</v>
      </c>
      <c r="AY186" s="254" t="s">
        <v>258</v>
      </c>
    </row>
    <row r="187" s="14" customFormat="1">
      <c r="A187" s="14"/>
      <c r="B187" s="244"/>
      <c r="C187" s="245"/>
      <c r="D187" s="229" t="s">
        <v>267</v>
      </c>
      <c r="E187" s="246" t="s">
        <v>35</v>
      </c>
      <c r="F187" s="247" t="s">
        <v>347</v>
      </c>
      <c r="G187" s="245"/>
      <c r="H187" s="248">
        <v>9.7279999999999998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267</v>
      </c>
      <c r="AU187" s="254" t="s">
        <v>87</v>
      </c>
      <c r="AV187" s="14" t="s">
        <v>87</v>
      </c>
      <c r="AW187" s="14" t="s">
        <v>37</v>
      </c>
      <c r="AX187" s="14" t="s">
        <v>78</v>
      </c>
      <c r="AY187" s="254" t="s">
        <v>258</v>
      </c>
    </row>
    <row r="188" s="14" customFormat="1">
      <c r="A188" s="14"/>
      <c r="B188" s="244"/>
      <c r="C188" s="245"/>
      <c r="D188" s="229" t="s">
        <v>267</v>
      </c>
      <c r="E188" s="246" t="s">
        <v>35</v>
      </c>
      <c r="F188" s="247" t="s">
        <v>348</v>
      </c>
      <c r="G188" s="245"/>
      <c r="H188" s="248">
        <v>29.280000000000001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267</v>
      </c>
      <c r="AU188" s="254" t="s">
        <v>87</v>
      </c>
      <c r="AV188" s="14" t="s">
        <v>87</v>
      </c>
      <c r="AW188" s="14" t="s">
        <v>37</v>
      </c>
      <c r="AX188" s="14" t="s">
        <v>78</v>
      </c>
      <c r="AY188" s="254" t="s">
        <v>258</v>
      </c>
    </row>
    <row r="189" s="14" customFormat="1">
      <c r="A189" s="14"/>
      <c r="B189" s="244"/>
      <c r="C189" s="245"/>
      <c r="D189" s="229" t="s">
        <v>267</v>
      </c>
      <c r="E189" s="246" t="s">
        <v>35</v>
      </c>
      <c r="F189" s="247" t="s">
        <v>349</v>
      </c>
      <c r="G189" s="245"/>
      <c r="H189" s="248">
        <v>10.208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267</v>
      </c>
      <c r="AU189" s="254" t="s">
        <v>87</v>
      </c>
      <c r="AV189" s="14" t="s">
        <v>87</v>
      </c>
      <c r="AW189" s="14" t="s">
        <v>37</v>
      </c>
      <c r="AX189" s="14" t="s">
        <v>78</v>
      </c>
      <c r="AY189" s="254" t="s">
        <v>258</v>
      </c>
    </row>
    <row r="190" s="14" customFormat="1">
      <c r="A190" s="14"/>
      <c r="B190" s="244"/>
      <c r="C190" s="245"/>
      <c r="D190" s="229" t="s">
        <v>267</v>
      </c>
      <c r="E190" s="246" t="s">
        <v>35</v>
      </c>
      <c r="F190" s="247" t="s">
        <v>350</v>
      </c>
      <c r="G190" s="245"/>
      <c r="H190" s="248">
        <v>5.7080000000000002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267</v>
      </c>
      <c r="AU190" s="254" t="s">
        <v>87</v>
      </c>
      <c r="AV190" s="14" t="s">
        <v>87</v>
      </c>
      <c r="AW190" s="14" t="s">
        <v>37</v>
      </c>
      <c r="AX190" s="14" t="s">
        <v>78</v>
      </c>
      <c r="AY190" s="254" t="s">
        <v>258</v>
      </c>
    </row>
    <row r="191" s="14" customFormat="1">
      <c r="A191" s="14"/>
      <c r="B191" s="244"/>
      <c r="C191" s="245"/>
      <c r="D191" s="229" t="s">
        <v>267</v>
      </c>
      <c r="E191" s="246" t="s">
        <v>35</v>
      </c>
      <c r="F191" s="247" t="s">
        <v>351</v>
      </c>
      <c r="G191" s="245"/>
      <c r="H191" s="248">
        <v>4.9800000000000004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267</v>
      </c>
      <c r="AU191" s="254" t="s">
        <v>87</v>
      </c>
      <c r="AV191" s="14" t="s">
        <v>87</v>
      </c>
      <c r="AW191" s="14" t="s">
        <v>37</v>
      </c>
      <c r="AX191" s="14" t="s">
        <v>78</v>
      </c>
      <c r="AY191" s="254" t="s">
        <v>258</v>
      </c>
    </row>
    <row r="192" s="16" customFormat="1">
      <c r="A192" s="16"/>
      <c r="B192" s="268"/>
      <c r="C192" s="269"/>
      <c r="D192" s="229" t="s">
        <v>267</v>
      </c>
      <c r="E192" s="270" t="s">
        <v>210</v>
      </c>
      <c r="F192" s="271" t="s">
        <v>278</v>
      </c>
      <c r="G192" s="269"/>
      <c r="H192" s="272">
        <v>494.67399999999998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8" t="s">
        <v>267</v>
      </c>
      <c r="AU192" s="278" t="s">
        <v>87</v>
      </c>
      <c r="AV192" s="16" t="s">
        <v>126</v>
      </c>
      <c r="AW192" s="16" t="s">
        <v>37</v>
      </c>
      <c r="AX192" s="16" t="s">
        <v>78</v>
      </c>
      <c r="AY192" s="278" t="s">
        <v>258</v>
      </c>
    </row>
    <row r="193" s="14" customFormat="1">
      <c r="A193" s="14"/>
      <c r="B193" s="244"/>
      <c r="C193" s="245"/>
      <c r="D193" s="229" t="s">
        <v>267</v>
      </c>
      <c r="E193" s="246" t="s">
        <v>35</v>
      </c>
      <c r="F193" s="247" t="s">
        <v>352</v>
      </c>
      <c r="G193" s="245"/>
      <c r="H193" s="248">
        <v>-148.40199999999999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267</v>
      </c>
      <c r="AU193" s="254" t="s">
        <v>87</v>
      </c>
      <c r="AV193" s="14" t="s">
        <v>87</v>
      </c>
      <c r="AW193" s="14" t="s">
        <v>37</v>
      </c>
      <c r="AX193" s="14" t="s">
        <v>78</v>
      </c>
      <c r="AY193" s="254" t="s">
        <v>258</v>
      </c>
    </row>
    <row r="194" s="15" customFormat="1">
      <c r="A194" s="15"/>
      <c r="B194" s="255"/>
      <c r="C194" s="256"/>
      <c r="D194" s="229" t="s">
        <v>267</v>
      </c>
      <c r="E194" s="257" t="s">
        <v>35</v>
      </c>
      <c r="F194" s="258" t="s">
        <v>270</v>
      </c>
      <c r="G194" s="256"/>
      <c r="H194" s="259">
        <v>346.27199999999999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267</v>
      </c>
      <c r="AU194" s="265" t="s">
        <v>87</v>
      </c>
      <c r="AV194" s="15" t="s">
        <v>263</v>
      </c>
      <c r="AW194" s="15" t="s">
        <v>37</v>
      </c>
      <c r="AX194" s="15" t="s">
        <v>85</v>
      </c>
      <c r="AY194" s="265" t="s">
        <v>258</v>
      </c>
    </row>
    <row r="195" s="2" customFormat="1" ht="44.25" customHeight="1">
      <c r="A195" s="40"/>
      <c r="B195" s="41"/>
      <c r="C195" s="216" t="s">
        <v>263</v>
      </c>
      <c r="D195" s="216" t="s">
        <v>260</v>
      </c>
      <c r="E195" s="217" t="s">
        <v>353</v>
      </c>
      <c r="F195" s="218" t="s">
        <v>354</v>
      </c>
      <c r="G195" s="219" t="s">
        <v>156</v>
      </c>
      <c r="H195" s="220">
        <v>2.4860000000000002</v>
      </c>
      <c r="I195" s="221"/>
      <c r="J195" s="222">
        <f>ROUND(I195*H195,2)</f>
        <v>0</v>
      </c>
      <c r="K195" s="218" t="s">
        <v>273</v>
      </c>
      <c r="L195" s="46"/>
      <c r="M195" s="223" t="s">
        <v>35</v>
      </c>
      <c r="N195" s="224" t="s">
        <v>49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263</v>
      </c>
      <c r="AT195" s="227" t="s">
        <v>260</v>
      </c>
      <c r="AU195" s="227" t="s">
        <v>87</v>
      </c>
      <c r="AY195" s="19" t="s">
        <v>258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85</v>
      </c>
      <c r="BK195" s="228">
        <f>ROUND(I195*H195,2)</f>
        <v>0</v>
      </c>
      <c r="BL195" s="19" t="s">
        <v>263</v>
      </c>
      <c r="BM195" s="227" t="s">
        <v>355</v>
      </c>
    </row>
    <row r="196" s="2" customFormat="1">
      <c r="A196" s="40"/>
      <c r="B196" s="41"/>
      <c r="C196" s="42"/>
      <c r="D196" s="266" t="s">
        <v>275</v>
      </c>
      <c r="E196" s="42"/>
      <c r="F196" s="267" t="s">
        <v>356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275</v>
      </c>
      <c r="AU196" s="19" t="s">
        <v>87</v>
      </c>
    </row>
    <row r="197" s="14" customFormat="1">
      <c r="A197" s="14"/>
      <c r="B197" s="244"/>
      <c r="C197" s="245"/>
      <c r="D197" s="229" t="s">
        <v>267</v>
      </c>
      <c r="E197" s="246" t="s">
        <v>35</v>
      </c>
      <c r="F197" s="247" t="s">
        <v>357</v>
      </c>
      <c r="G197" s="245"/>
      <c r="H197" s="248">
        <v>2.4860000000000002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267</v>
      </c>
      <c r="AU197" s="254" t="s">
        <v>87</v>
      </c>
      <c r="AV197" s="14" t="s">
        <v>87</v>
      </c>
      <c r="AW197" s="14" t="s">
        <v>37</v>
      </c>
      <c r="AX197" s="14" t="s">
        <v>78</v>
      </c>
      <c r="AY197" s="254" t="s">
        <v>258</v>
      </c>
    </row>
    <row r="198" s="15" customFormat="1">
      <c r="A198" s="15"/>
      <c r="B198" s="255"/>
      <c r="C198" s="256"/>
      <c r="D198" s="229" t="s">
        <v>267</v>
      </c>
      <c r="E198" s="257" t="s">
        <v>35</v>
      </c>
      <c r="F198" s="258" t="s">
        <v>270</v>
      </c>
      <c r="G198" s="256"/>
      <c r="H198" s="259">
        <v>2.4860000000000002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267</v>
      </c>
      <c r="AU198" s="265" t="s">
        <v>87</v>
      </c>
      <c r="AV198" s="15" t="s">
        <v>263</v>
      </c>
      <c r="AW198" s="15" t="s">
        <v>37</v>
      </c>
      <c r="AX198" s="15" t="s">
        <v>85</v>
      </c>
      <c r="AY198" s="265" t="s">
        <v>258</v>
      </c>
    </row>
    <row r="199" s="2" customFormat="1" ht="44.25" customHeight="1">
      <c r="A199" s="40"/>
      <c r="B199" s="41"/>
      <c r="C199" s="216" t="s">
        <v>358</v>
      </c>
      <c r="D199" s="216" t="s">
        <v>260</v>
      </c>
      <c r="E199" s="217" t="s">
        <v>359</v>
      </c>
      <c r="F199" s="218" t="s">
        <v>360</v>
      </c>
      <c r="G199" s="219" t="s">
        <v>156</v>
      </c>
      <c r="H199" s="220">
        <v>2.4860000000000002</v>
      </c>
      <c r="I199" s="221"/>
      <c r="J199" s="222">
        <f>ROUND(I199*H199,2)</f>
        <v>0</v>
      </c>
      <c r="K199" s="218" t="s">
        <v>273</v>
      </c>
      <c r="L199" s="46"/>
      <c r="M199" s="223" t="s">
        <v>35</v>
      </c>
      <c r="N199" s="224" t="s">
        <v>49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263</v>
      </c>
      <c r="AT199" s="227" t="s">
        <v>260</v>
      </c>
      <c r="AU199" s="227" t="s">
        <v>87</v>
      </c>
      <c r="AY199" s="19" t="s">
        <v>258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85</v>
      </c>
      <c r="BK199" s="228">
        <f>ROUND(I199*H199,2)</f>
        <v>0</v>
      </c>
      <c r="BL199" s="19" t="s">
        <v>263</v>
      </c>
      <c r="BM199" s="227" t="s">
        <v>361</v>
      </c>
    </row>
    <row r="200" s="2" customFormat="1">
      <c r="A200" s="40"/>
      <c r="B200" s="41"/>
      <c r="C200" s="42"/>
      <c r="D200" s="266" t="s">
        <v>275</v>
      </c>
      <c r="E200" s="42"/>
      <c r="F200" s="267" t="s">
        <v>362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275</v>
      </c>
      <c r="AU200" s="19" t="s">
        <v>87</v>
      </c>
    </row>
    <row r="201" s="13" customFormat="1">
      <c r="A201" s="13"/>
      <c r="B201" s="234"/>
      <c r="C201" s="235"/>
      <c r="D201" s="229" t="s">
        <v>267</v>
      </c>
      <c r="E201" s="236" t="s">
        <v>35</v>
      </c>
      <c r="F201" s="237" t="s">
        <v>285</v>
      </c>
      <c r="G201" s="235"/>
      <c r="H201" s="236" t="s">
        <v>35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267</v>
      </c>
      <c r="AU201" s="243" t="s">
        <v>87</v>
      </c>
      <c r="AV201" s="13" t="s">
        <v>85</v>
      </c>
      <c r="AW201" s="13" t="s">
        <v>37</v>
      </c>
      <c r="AX201" s="13" t="s">
        <v>78</v>
      </c>
      <c r="AY201" s="243" t="s">
        <v>258</v>
      </c>
    </row>
    <row r="202" s="13" customFormat="1">
      <c r="A202" s="13"/>
      <c r="B202" s="234"/>
      <c r="C202" s="235"/>
      <c r="D202" s="229" t="s">
        <v>267</v>
      </c>
      <c r="E202" s="236" t="s">
        <v>35</v>
      </c>
      <c r="F202" s="237" t="s">
        <v>286</v>
      </c>
      <c r="G202" s="235"/>
      <c r="H202" s="236" t="s">
        <v>35</v>
      </c>
      <c r="I202" s="238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267</v>
      </c>
      <c r="AU202" s="243" t="s">
        <v>87</v>
      </c>
      <c r="AV202" s="13" t="s">
        <v>85</v>
      </c>
      <c r="AW202" s="13" t="s">
        <v>37</v>
      </c>
      <c r="AX202" s="13" t="s">
        <v>78</v>
      </c>
      <c r="AY202" s="243" t="s">
        <v>258</v>
      </c>
    </row>
    <row r="203" s="14" customFormat="1">
      <c r="A203" s="14"/>
      <c r="B203" s="244"/>
      <c r="C203" s="245"/>
      <c r="D203" s="229" t="s">
        <v>267</v>
      </c>
      <c r="E203" s="246" t="s">
        <v>35</v>
      </c>
      <c r="F203" s="247" t="s">
        <v>363</v>
      </c>
      <c r="G203" s="245"/>
      <c r="H203" s="248">
        <v>1.395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267</v>
      </c>
      <c r="AU203" s="254" t="s">
        <v>87</v>
      </c>
      <c r="AV203" s="14" t="s">
        <v>87</v>
      </c>
      <c r="AW203" s="14" t="s">
        <v>37</v>
      </c>
      <c r="AX203" s="14" t="s">
        <v>78</v>
      </c>
      <c r="AY203" s="254" t="s">
        <v>258</v>
      </c>
    </row>
    <row r="204" s="14" customFormat="1">
      <c r="A204" s="14"/>
      <c r="B204" s="244"/>
      <c r="C204" s="245"/>
      <c r="D204" s="229" t="s">
        <v>267</v>
      </c>
      <c r="E204" s="246" t="s">
        <v>35</v>
      </c>
      <c r="F204" s="247" t="s">
        <v>364</v>
      </c>
      <c r="G204" s="245"/>
      <c r="H204" s="248">
        <v>2.4220000000000002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267</v>
      </c>
      <c r="AU204" s="254" t="s">
        <v>87</v>
      </c>
      <c r="AV204" s="14" t="s">
        <v>87</v>
      </c>
      <c r="AW204" s="14" t="s">
        <v>37</v>
      </c>
      <c r="AX204" s="14" t="s">
        <v>78</v>
      </c>
      <c r="AY204" s="254" t="s">
        <v>258</v>
      </c>
    </row>
    <row r="205" s="14" customFormat="1">
      <c r="A205" s="14"/>
      <c r="B205" s="244"/>
      <c r="C205" s="245"/>
      <c r="D205" s="229" t="s">
        <v>267</v>
      </c>
      <c r="E205" s="246" t="s">
        <v>35</v>
      </c>
      <c r="F205" s="247" t="s">
        <v>365</v>
      </c>
      <c r="G205" s="245"/>
      <c r="H205" s="248">
        <v>1.155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267</v>
      </c>
      <c r="AU205" s="254" t="s">
        <v>87</v>
      </c>
      <c r="AV205" s="14" t="s">
        <v>87</v>
      </c>
      <c r="AW205" s="14" t="s">
        <v>37</v>
      </c>
      <c r="AX205" s="14" t="s">
        <v>78</v>
      </c>
      <c r="AY205" s="254" t="s">
        <v>258</v>
      </c>
    </row>
    <row r="206" s="16" customFormat="1">
      <c r="A206" s="16"/>
      <c r="B206" s="268"/>
      <c r="C206" s="269"/>
      <c r="D206" s="229" t="s">
        <v>267</v>
      </c>
      <c r="E206" s="270" t="s">
        <v>212</v>
      </c>
      <c r="F206" s="271" t="s">
        <v>278</v>
      </c>
      <c r="G206" s="269"/>
      <c r="H206" s="272">
        <v>4.9720000000000004</v>
      </c>
      <c r="I206" s="273"/>
      <c r="J206" s="269"/>
      <c r="K206" s="269"/>
      <c r="L206" s="274"/>
      <c r="M206" s="275"/>
      <c r="N206" s="276"/>
      <c r="O206" s="276"/>
      <c r="P206" s="276"/>
      <c r="Q206" s="276"/>
      <c r="R206" s="276"/>
      <c r="S206" s="276"/>
      <c r="T206" s="27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8" t="s">
        <v>267</v>
      </c>
      <c r="AU206" s="278" t="s">
        <v>87</v>
      </c>
      <c r="AV206" s="16" t="s">
        <v>126</v>
      </c>
      <c r="AW206" s="16" t="s">
        <v>37</v>
      </c>
      <c r="AX206" s="16" t="s">
        <v>78</v>
      </c>
      <c r="AY206" s="278" t="s">
        <v>258</v>
      </c>
    </row>
    <row r="207" s="14" customFormat="1">
      <c r="A207" s="14"/>
      <c r="B207" s="244"/>
      <c r="C207" s="245"/>
      <c r="D207" s="229" t="s">
        <v>267</v>
      </c>
      <c r="E207" s="246" t="s">
        <v>35</v>
      </c>
      <c r="F207" s="247" t="s">
        <v>366</v>
      </c>
      <c r="G207" s="245"/>
      <c r="H207" s="248">
        <v>-2.4860000000000002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267</v>
      </c>
      <c r="AU207" s="254" t="s">
        <v>87</v>
      </c>
      <c r="AV207" s="14" t="s">
        <v>87</v>
      </c>
      <c r="AW207" s="14" t="s">
        <v>37</v>
      </c>
      <c r="AX207" s="14" t="s">
        <v>78</v>
      </c>
      <c r="AY207" s="254" t="s">
        <v>258</v>
      </c>
    </row>
    <row r="208" s="15" customFormat="1">
      <c r="A208" s="15"/>
      <c r="B208" s="255"/>
      <c r="C208" s="256"/>
      <c r="D208" s="229" t="s">
        <v>267</v>
      </c>
      <c r="E208" s="257" t="s">
        <v>35</v>
      </c>
      <c r="F208" s="258" t="s">
        <v>270</v>
      </c>
      <c r="G208" s="256"/>
      <c r="H208" s="259">
        <v>2.4860000000000002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267</v>
      </c>
      <c r="AU208" s="265" t="s">
        <v>87</v>
      </c>
      <c r="AV208" s="15" t="s">
        <v>263</v>
      </c>
      <c r="AW208" s="15" t="s">
        <v>37</v>
      </c>
      <c r="AX208" s="15" t="s">
        <v>85</v>
      </c>
      <c r="AY208" s="265" t="s">
        <v>258</v>
      </c>
    </row>
    <row r="209" s="2" customFormat="1" ht="37.8" customHeight="1">
      <c r="A209" s="40"/>
      <c r="B209" s="41"/>
      <c r="C209" s="216" t="s">
        <v>205</v>
      </c>
      <c r="D209" s="216" t="s">
        <v>260</v>
      </c>
      <c r="E209" s="217" t="s">
        <v>367</v>
      </c>
      <c r="F209" s="218" t="s">
        <v>368</v>
      </c>
      <c r="G209" s="219" t="s">
        <v>117</v>
      </c>
      <c r="H209" s="220">
        <v>13.199999999999999</v>
      </c>
      <c r="I209" s="221"/>
      <c r="J209" s="222">
        <f>ROUND(I209*H209,2)</f>
        <v>0</v>
      </c>
      <c r="K209" s="218" t="s">
        <v>273</v>
      </c>
      <c r="L209" s="46"/>
      <c r="M209" s="223" t="s">
        <v>35</v>
      </c>
      <c r="N209" s="224" t="s">
        <v>49</v>
      </c>
      <c r="O209" s="86"/>
      <c r="P209" s="225">
        <f>O209*H209</f>
        <v>0</v>
      </c>
      <c r="Q209" s="225">
        <v>0.0022699999999999999</v>
      </c>
      <c r="R209" s="225">
        <f>Q209*H209</f>
        <v>0.029963999999999998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263</v>
      </c>
      <c r="AT209" s="227" t="s">
        <v>260</v>
      </c>
      <c r="AU209" s="227" t="s">
        <v>87</v>
      </c>
      <c r="AY209" s="19" t="s">
        <v>258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85</v>
      </c>
      <c r="BK209" s="228">
        <f>ROUND(I209*H209,2)</f>
        <v>0</v>
      </c>
      <c r="BL209" s="19" t="s">
        <v>263</v>
      </c>
      <c r="BM209" s="227" t="s">
        <v>369</v>
      </c>
    </row>
    <row r="210" s="2" customFormat="1">
      <c r="A210" s="40"/>
      <c r="B210" s="41"/>
      <c r="C210" s="42"/>
      <c r="D210" s="266" t="s">
        <v>275</v>
      </c>
      <c r="E210" s="42"/>
      <c r="F210" s="267" t="s">
        <v>370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275</v>
      </c>
      <c r="AU210" s="19" t="s">
        <v>87</v>
      </c>
    </row>
    <row r="211" s="14" customFormat="1">
      <c r="A211" s="14"/>
      <c r="B211" s="244"/>
      <c r="C211" s="245"/>
      <c r="D211" s="229" t="s">
        <v>267</v>
      </c>
      <c r="E211" s="246" t="s">
        <v>35</v>
      </c>
      <c r="F211" s="247" t="s">
        <v>371</v>
      </c>
      <c r="G211" s="245"/>
      <c r="H211" s="248">
        <v>13.199999999999999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267</v>
      </c>
      <c r="AU211" s="254" t="s">
        <v>87</v>
      </c>
      <c r="AV211" s="14" t="s">
        <v>87</v>
      </c>
      <c r="AW211" s="14" t="s">
        <v>37</v>
      </c>
      <c r="AX211" s="14" t="s">
        <v>78</v>
      </c>
      <c r="AY211" s="254" t="s">
        <v>258</v>
      </c>
    </row>
    <row r="212" s="15" customFormat="1">
      <c r="A212" s="15"/>
      <c r="B212" s="255"/>
      <c r="C212" s="256"/>
      <c r="D212" s="229" t="s">
        <v>267</v>
      </c>
      <c r="E212" s="257" t="s">
        <v>35</v>
      </c>
      <c r="F212" s="258" t="s">
        <v>270</v>
      </c>
      <c r="G212" s="256"/>
      <c r="H212" s="259">
        <v>13.199999999999999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267</v>
      </c>
      <c r="AU212" s="265" t="s">
        <v>87</v>
      </c>
      <c r="AV212" s="15" t="s">
        <v>263</v>
      </c>
      <c r="AW212" s="15" t="s">
        <v>37</v>
      </c>
      <c r="AX212" s="15" t="s">
        <v>85</v>
      </c>
      <c r="AY212" s="265" t="s">
        <v>258</v>
      </c>
    </row>
    <row r="213" s="2" customFormat="1" ht="55.5" customHeight="1">
      <c r="A213" s="40"/>
      <c r="B213" s="41"/>
      <c r="C213" s="216" t="s">
        <v>372</v>
      </c>
      <c r="D213" s="216" t="s">
        <v>260</v>
      </c>
      <c r="E213" s="217" t="s">
        <v>373</v>
      </c>
      <c r="F213" s="218" t="s">
        <v>374</v>
      </c>
      <c r="G213" s="219" t="s">
        <v>117</v>
      </c>
      <c r="H213" s="220">
        <v>13.199999999999999</v>
      </c>
      <c r="I213" s="221"/>
      <c r="J213" s="222">
        <f>ROUND(I213*H213,2)</f>
        <v>0</v>
      </c>
      <c r="K213" s="218" t="s">
        <v>273</v>
      </c>
      <c r="L213" s="46"/>
      <c r="M213" s="223" t="s">
        <v>35</v>
      </c>
      <c r="N213" s="224" t="s">
        <v>49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263</v>
      </c>
      <c r="AT213" s="227" t="s">
        <v>260</v>
      </c>
      <c r="AU213" s="227" t="s">
        <v>87</v>
      </c>
      <c r="AY213" s="19" t="s">
        <v>258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85</v>
      </c>
      <c r="BK213" s="228">
        <f>ROUND(I213*H213,2)</f>
        <v>0</v>
      </c>
      <c r="BL213" s="19" t="s">
        <v>263</v>
      </c>
      <c r="BM213" s="227" t="s">
        <v>375</v>
      </c>
    </row>
    <row r="214" s="2" customFormat="1">
      <c r="A214" s="40"/>
      <c r="B214" s="41"/>
      <c r="C214" s="42"/>
      <c r="D214" s="266" t="s">
        <v>275</v>
      </c>
      <c r="E214" s="42"/>
      <c r="F214" s="267" t="s">
        <v>376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275</v>
      </c>
      <c r="AU214" s="19" t="s">
        <v>87</v>
      </c>
    </row>
    <row r="215" s="2" customFormat="1" ht="49.05" customHeight="1">
      <c r="A215" s="40"/>
      <c r="B215" s="41"/>
      <c r="C215" s="216" t="s">
        <v>197</v>
      </c>
      <c r="D215" s="216" t="s">
        <v>260</v>
      </c>
      <c r="E215" s="217" t="s">
        <v>377</v>
      </c>
      <c r="F215" s="218" t="s">
        <v>378</v>
      </c>
      <c r="G215" s="219" t="s">
        <v>156</v>
      </c>
      <c r="H215" s="220">
        <v>4.9500000000000002</v>
      </c>
      <c r="I215" s="221"/>
      <c r="J215" s="222">
        <f>ROUND(I215*H215,2)</f>
        <v>0</v>
      </c>
      <c r="K215" s="218" t="s">
        <v>273</v>
      </c>
      <c r="L215" s="46"/>
      <c r="M215" s="223" t="s">
        <v>35</v>
      </c>
      <c r="N215" s="224" t="s">
        <v>49</v>
      </c>
      <c r="O215" s="86"/>
      <c r="P215" s="225">
        <f>O215*H215</f>
        <v>0</v>
      </c>
      <c r="Q215" s="225">
        <v>0.00048000000000000001</v>
      </c>
      <c r="R215" s="225">
        <f>Q215*H215</f>
        <v>0.0023760000000000001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263</v>
      </c>
      <c r="AT215" s="227" t="s">
        <v>260</v>
      </c>
      <c r="AU215" s="227" t="s">
        <v>87</v>
      </c>
      <c r="AY215" s="19" t="s">
        <v>258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85</v>
      </c>
      <c r="BK215" s="228">
        <f>ROUND(I215*H215,2)</f>
        <v>0</v>
      </c>
      <c r="BL215" s="19" t="s">
        <v>263</v>
      </c>
      <c r="BM215" s="227" t="s">
        <v>379</v>
      </c>
    </row>
    <row r="216" s="2" customFormat="1">
      <c r="A216" s="40"/>
      <c r="B216" s="41"/>
      <c r="C216" s="42"/>
      <c r="D216" s="266" t="s">
        <v>275</v>
      </c>
      <c r="E216" s="42"/>
      <c r="F216" s="267" t="s">
        <v>380</v>
      </c>
      <c r="G216" s="42"/>
      <c r="H216" s="42"/>
      <c r="I216" s="231"/>
      <c r="J216" s="42"/>
      <c r="K216" s="42"/>
      <c r="L216" s="46"/>
      <c r="M216" s="232"/>
      <c r="N216" s="23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275</v>
      </c>
      <c r="AU216" s="19" t="s">
        <v>87</v>
      </c>
    </row>
    <row r="217" s="14" customFormat="1">
      <c r="A217" s="14"/>
      <c r="B217" s="244"/>
      <c r="C217" s="245"/>
      <c r="D217" s="229" t="s">
        <v>267</v>
      </c>
      <c r="E217" s="246" t="s">
        <v>35</v>
      </c>
      <c r="F217" s="247" t="s">
        <v>381</v>
      </c>
      <c r="G217" s="245"/>
      <c r="H217" s="248">
        <v>4.9500000000000002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267</v>
      </c>
      <c r="AU217" s="254" t="s">
        <v>87</v>
      </c>
      <c r="AV217" s="14" t="s">
        <v>87</v>
      </c>
      <c r="AW217" s="14" t="s">
        <v>37</v>
      </c>
      <c r="AX217" s="14" t="s">
        <v>85</v>
      </c>
      <c r="AY217" s="254" t="s">
        <v>258</v>
      </c>
    </row>
    <row r="218" s="2" customFormat="1" ht="49.05" customHeight="1">
      <c r="A218" s="40"/>
      <c r="B218" s="41"/>
      <c r="C218" s="216" t="s">
        <v>382</v>
      </c>
      <c r="D218" s="216" t="s">
        <v>260</v>
      </c>
      <c r="E218" s="217" t="s">
        <v>383</v>
      </c>
      <c r="F218" s="218" t="s">
        <v>384</v>
      </c>
      <c r="G218" s="219" t="s">
        <v>156</v>
      </c>
      <c r="H218" s="220">
        <v>4.9500000000000002</v>
      </c>
      <c r="I218" s="221"/>
      <c r="J218" s="222">
        <f>ROUND(I218*H218,2)</f>
        <v>0</v>
      </c>
      <c r="K218" s="218" t="s">
        <v>273</v>
      </c>
      <c r="L218" s="46"/>
      <c r="M218" s="223" t="s">
        <v>35</v>
      </c>
      <c r="N218" s="224" t="s">
        <v>49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263</v>
      </c>
      <c r="AT218" s="227" t="s">
        <v>260</v>
      </c>
      <c r="AU218" s="227" t="s">
        <v>87</v>
      </c>
      <c r="AY218" s="19" t="s">
        <v>258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85</v>
      </c>
      <c r="BK218" s="228">
        <f>ROUND(I218*H218,2)</f>
        <v>0</v>
      </c>
      <c r="BL218" s="19" t="s">
        <v>263</v>
      </c>
      <c r="BM218" s="227" t="s">
        <v>385</v>
      </c>
    </row>
    <row r="219" s="2" customFormat="1">
      <c r="A219" s="40"/>
      <c r="B219" s="41"/>
      <c r="C219" s="42"/>
      <c r="D219" s="266" t="s">
        <v>275</v>
      </c>
      <c r="E219" s="42"/>
      <c r="F219" s="267" t="s">
        <v>386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275</v>
      </c>
      <c r="AU219" s="19" t="s">
        <v>87</v>
      </c>
    </row>
    <row r="220" s="2" customFormat="1" ht="62.7" customHeight="1">
      <c r="A220" s="40"/>
      <c r="B220" s="41"/>
      <c r="C220" s="216" t="s">
        <v>387</v>
      </c>
      <c r="D220" s="216" t="s">
        <v>260</v>
      </c>
      <c r="E220" s="217" t="s">
        <v>388</v>
      </c>
      <c r="F220" s="218" t="s">
        <v>389</v>
      </c>
      <c r="G220" s="219" t="s">
        <v>156</v>
      </c>
      <c r="H220" s="220">
        <v>504.02600000000001</v>
      </c>
      <c r="I220" s="221"/>
      <c r="J220" s="222">
        <f>ROUND(I220*H220,2)</f>
        <v>0</v>
      </c>
      <c r="K220" s="218" t="s">
        <v>273</v>
      </c>
      <c r="L220" s="46"/>
      <c r="M220" s="223" t="s">
        <v>35</v>
      </c>
      <c r="N220" s="224" t="s">
        <v>49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263</v>
      </c>
      <c r="AT220" s="227" t="s">
        <v>260</v>
      </c>
      <c r="AU220" s="227" t="s">
        <v>87</v>
      </c>
      <c r="AY220" s="19" t="s">
        <v>258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85</v>
      </c>
      <c r="BK220" s="228">
        <f>ROUND(I220*H220,2)</f>
        <v>0</v>
      </c>
      <c r="BL220" s="19" t="s">
        <v>263</v>
      </c>
      <c r="BM220" s="227" t="s">
        <v>390</v>
      </c>
    </row>
    <row r="221" s="2" customFormat="1">
      <c r="A221" s="40"/>
      <c r="B221" s="41"/>
      <c r="C221" s="42"/>
      <c r="D221" s="266" t="s">
        <v>275</v>
      </c>
      <c r="E221" s="42"/>
      <c r="F221" s="267" t="s">
        <v>391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275</v>
      </c>
      <c r="AU221" s="19" t="s">
        <v>87</v>
      </c>
    </row>
    <row r="222" s="14" customFormat="1">
      <c r="A222" s="14"/>
      <c r="B222" s="244"/>
      <c r="C222" s="245"/>
      <c r="D222" s="229" t="s">
        <v>267</v>
      </c>
      <c r="E222" s="246" t="s">
        <v>35</v>
      </c>
      <c r="F222" s="247" t="s">
        <v>392</v>
      </c>
      <c r="G222" s="245"/>
      <c r="H222" s="248">
        <v>504.02600000000001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267</v>
      </c>
      <c r="AU222" s="254" t="s">
        <v>87</v>
      </c>
      <c r="AV222" s="14" t="s">
        <v>87</v>
      </c>
      <c r="AW222" s="14" t="s">
        <v>37</v>
      </c>
      <c r="AX222" s="14" t="s">
        <v>85</v>
      </c>
      <c r="AY222" s="254" t="s">
        <v>258</v>
      </c>
    </row>
    <row r="223" s="2" customFormat="1" ht="66.75" customHeight="1">
      <c r="A223" s="40"/>
      <c r="B223" s="41"/>
      <c r="C223" s="216" t="s">
        <v>393</v>
      </c>
      <c r="D223" s="216" t="s">
        <v>260</v>
      </c>
      <c r="E223" s="217" t="s">
        <v>394</v>
      </c>
      <c r="F223" s="218" t="s">
        <v>395</v>
      </c>
      <c r="G223" s="219" t="s">
        <v>156</v>
      </c>
      <c r="H223" s="220">
        <v>12096.624</v>
      </c>
      <c r="I223" s="221"/>
      <c r="J223" s="222">
        <f>ROUND(I223*H223,2)</f>
        <v>0</v>
      </c>
      <c r="K223" s="218" t="s">
        <v>273</v>
      </c>
      <c r="L223" s="46"/>
      <c r="M223" s="223" t="s">
        <v>35</v>
      </c>
      <c r="N223" s="224" t="s">
        <v>49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263</v>
      </c>
      <c r="AT223" s="227" t="s">
        <v>260</v>
      </c>
      <c r="AU223" s="227" t="s">
        <v>87</v>
      </c>
      <c r="AY223" s="19" t="s">
        <v>258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85</v>
      </c>
      <c r="BK223" s="228">
        <f>ROUND(I223*H223,2)</f>
        <v>0</v>
      </c>
      <c r="BL223" s="19" t="s">
        <v>263</v>
      </c>
      <c r="BM223" s="227" t="s">
        <v>396</v>
      </c>
    </row>
    <row r="224" s="2" customFormat="1">
      <c r="A224" s="40"/>
      <c r="B224" s="41"/>
      <c r="C224" s="42"/>
      <c r="D224" s="266" t="s">
        <v>275</v>
      </c>
      <c r="E224" s="42"/>
      <c r="F224" s="267" t="s">
        <v>397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275</v>
      </c>
      <c r="AU224" s="19" t="s">
        <v>87</v>
      </c>
    </row>
    <row r="225" s="14" customFormat="1">
      <c r="A225" s="14"/>
      <c r="B225" s="244"/>
      <c r="C225" s="245"/>
      <c r="D225" s="229" t="s">
        <v>267</v>
      </c>
      <c r="E225" s="246" t="s">
        <v>35</v>
      </c>
      <c r="F225" s="247" t="s">
        <v>392</v>
      </c>
      <c r="G225" s="245"/>
      <c r="H225" s="248">
        <v>504.02600000000001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267</v>
      </c>
      <c r="AU225" s="254" t="s">
        <v>87</v>
      </c>
      <c r="AV225" s="14" t="s">
        <v>87</v>
      </c>
      <c r="AW225" s="14" t="s">
        <v>37</v>
      </c>
      <c r="AX225" s="14" t="s">
        <v>85</v>
      </c>
      <c r="AY225" s="254" t="s">
        <v>258</v>
      </c>
    </row>
    <row r="226" s="14" customFormat="1">
      <c r="A226" s="14"/>
      <c r="B226" s="244"/>
      <c r="C226" s="245"/>
      <c r="D226" s="229" t="s">
        <v>267</v>
      </c>
      <c r="E226" s="245"/>
      <c r="F226" s="247" t="s">
        <v>398</v>
      </c>
      <c r="G226" s="245"/>
      <c r="H226" s="248">
        <v>12096.624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267</v>
      </c>
      <c r="AU226" s="254" t="s">
        <v>87</v>
      </c>
      <c r="AV226" s="14" t="s">
        <v>87</v>
      </c>
      <c r="AW226" s="14" t="s">
        <v>4</v>
      </c>
      <c r="AX226" s="14" t="s">
        <v>85</v>
      </c>
      <c r="AY226" s="254" t="s">
        <v>258</v>
      </c>
    </row>
    <row r="227" s="2" customFormat="1" ht="44.25" customHeight="1">
      <c r="A227" s="40"/>
      <c r="B227" s="41"/>
      <c r="C227" s="216" t="s">
        <v>399</v>
      </c>
      <c r="D227" s="216" t="s">
        <v>260</v>
      </c>
      <c r="E227" s="217" t="s">
        <v>400</v>
      </c>
      <c r="F227" s="218" t="s">
        <v>401</v>
      </c>
      <c r="G227" s="219" t="s">
        <v>402</v>
      </c>
      <c r="H227" s="220">
        <v>932.44799999999998</v>
      </c>
      <c r="I227" s="221"/>
      <c r="J227" s="222">
        <f>ROUND(I227*H227,2)</f>
        <v>0</v>
      </c>
      <c r="K227" s="218" t="s">
        <v>273</v>
      </c>
      <c r="L227" s="46"/>
      <c r="M227" s="223" t="s">
        <v>35</v>
      </c>
      <c r="N227" s="224" t="s">
        <v>49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263</v>
      </c>
      <c r="AT227" s="227" t="s">
        <v>260</v>
      </c>
      <c r="AU227" s="227" t="s">
        <v>87</v>
      </c>
      <c r="AY227" s="19" t="s">
        <v>258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85</v>
      </c>
      <c r="BK227" s="228">
        <f>ROUND(I227*H227,2)</f>
        <v>0</v>
      </c>
      <c r="BL227" s="19" t="s">
        <v>263</v>
      </c>
      <c r="BM227" s="227" t="s">
        <v>403</v>
      </c>
    </row>
    <row r="228" s="2" customFormat="1">
      <c r="A228" s="40"/>
      <c r="B228" s="41"/>
      <c r="C228" s="42"/>
      <c r="D228" s="266" t="s">
        <v>275</v>
      </c>
      <c r="E228" s="42"/>
      <c r="F228" s="267" t="s">
        <v>404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275</v>
      </c>
      <c r="AU228" s="19" t="s">
        <v>87</v>
      </c>
    </row>
    <row r="229" s="14" customFormat="1">
      <c r="A229" s="14"/>
      <c r="B229" s="244"/>
      <c r="C229" s="245"/>
      <c r="D229" s="229" t="s">
        <v>267</v>
      </c>
      <c r="E229" s="246" t="s">
        <v>35</v>
      </c>
      <c r="F229" s="247" t="s">
        <v>405</v>
      </c>
      <c r="G229" s="245"/>
      <c r="H229" s="248">
        <v>932.44799999999998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267</v>
      </c>
      <c r="AU229" s="254" t="s">
        <v>87</v>
      </c>
      <c r="AV229" s="14" t="s">
        <v>87</v>
      </c>
      <c r="AW229" s="14" t="s">
        <v>37</v>
      </c>
      <c r="AX229" s="14" t="s">
        <v>85</v>
      </c>
      <c r="AY229" s="254" t="s">
        <v>258</v>
      </c>
    </row>
    <row r="230" s="2" customFormat="1" ht="78" customHeight="1">
      <c r="A230" s="40"/>
      <c r="B230" s="41"/>
      <c r="C230" s="216" t="s">
        <v>406</v>
      </c>
      <c r="D230" s="216" t="s">
        <v>260</v>
      </c>
      <c r="E230" s="217" t="s">
        <v>407</v>
      </c>
      <c r="F230" s="218" t="s">
        <v>408</v>
      </c>
      <c r="G230" s="219" t="s">
        <v>156</v>
      </c>
      <c r="H230" s="220">
        <v>2.9500000000000002</v>
      </c>
      <c r="I230" s="221"/>
      <c r="J230" s="222">
        <f>ROUND(I230*H230,2)</f>
        <v>0</v>
      </c>
      <c r="K230" s="218" t="s">
        <v>273</v>
      </c>
      <c r="L230" s="46"/>
      <c r="M230" s="223" t="s">
        <v>35</v>
      </c>
      <c r="N230" s="224" t="s">
        <v>49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263</v>
      </c>
      <c r="AT230" s="227" t="s">
        <v>260</v>
      </c>
      <c r="AU230" s="227" t="s">
        <v>87</v>
      </c>
      <c r="AY230" s="19" t="s">
        <v>258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85</v>
      </c>
      <c r="BK230" s="228">
        <f>ROUND(I230*H230,2)</f>
        <v>0</v>
      </c>
      <c r="BL230" s="19" t="s">
        <v>263</v>
      </c>
      <c r="BM230" s="227" t="s">
        <v>409</v>
      </c>
    </row>
    <row r="231" s="2" customFormat="1">
      <c r="A231" s="40"/>
      <c r="B231" s="41"/>
      <c r="C231" s="42"/>
      <c r="D231" s="266" t="s">
        <v>275</v>
      </c>
      <c r="E231" s="42"/>
      <c r="F231" s="267" t="s">
        <v>410</v>
      </c>
      <c r="G231" s="42"/>
      <c r="H231" s="42"/>
      <c r="I231" s="231"/>
      <c r="J231" s="42"/>
      <c r="K231" s="42"/>
      <c r="L231" s="46"/>
      <c r="M231" s="232"/>
      <c r="N231" s="23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275</v>
      </c>
      <c r="AU231" s="19" t="s">
        <v>87</v>
      </c>
    </row>
    <row r="232" s="14" customFormat="1">
      <c r="A232" s="14"/>
      <c r="B232" s="244"/>
      <c r="C232" s="245"/>
      <c r="D232" s="229" t="s">
        <v>267</v>
      </c>
      <c r="E232" s="246" t="s">
        <v>35</v>
      </c>
      <c r="F232" s="247" t="s">
        <v>411</v>
      </c>
      <c r="G232" s="245"/>
      <c r="H232" s="248">
        <v>2.9500000000000002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267</v>
      </c>
      <c r="AU232" s="254" t="s">
        <v>87</v>
      </c>
      <c r="AV232" s="14" t="s">
        <v>87</v>
      </c>
      <c r="AW232" s="14" t="s">
        <v>37</v>
      </c>
      <c r="AX232" s="14" t="s">
        <v>85</v>
      </c>
      <c r="AY232" s="254" t="s">
        <v>258</v>
      </c>
    </row>
    <row r="233" s="2" customFormat="1" ht="66.75" customHeight="1">
      <c r="A233" s="40"/>
      <c r="B233" s="41"/>
      <c r="C233" s="216" t="s">
        <v>412</v>
      </c>
      <c r="D233" s="216" t="s">
        <v>260</v>
      </c>
      <c r="E233" s="217" t="s">
        <v>413</v>
      </c>
      <c r="F233" s="218" t="s">
        <v>414</v>
      </c>
      <c r="G233" s="219" t="s">
        <v>156</v>
      </c>
      <c r="H233" s="220">
        <v>181.36000000000001</v>
      </c>
      <c r="I233" s="221"/>
      <c r="J233" s="222">
        <f>ROUND(I233*H233,2)</f>
        <v>0</v>
      </c>
      <c r="K233" s="218" t="s">
        <v>273</v>
      </c>
      <c r="L233" s="46"/>
      <c r="M233" s="223" t="s">
        <v>35</v>
      </c>
      <c r="N233" s="224" t="s">
        <v>49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263</v>
      </c>
      <c r="AT233" s="227" t="s">
        <v>260</v>
      </c>
      <c r="AU233" s="227" t="s">
        <v>87</v>
      </c>
      <c r="AY233" s="19" t="s">
        <v>258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85</v>
      </c>
      <c r="BK233" s="228">
        <f>ROUND(I233*H233,2)</f>
        <v>0</v>
      </c>
      <c r="BL233" s="19" t="s">
        <v>263</v>
      </c>
      <c r="BM233" s="227" t="s">
        <v>415</v>
      </c>
    </row>
    <row r="234" s="2" customFormat="1">
      <c r="A234" s="40"/>
      <c r="B234" s="41"/>
      <c r="C234" s="42"/>
      <c r="D234" s="266" t="s">
        <v>275</v>
      </c>
      <c r="E234" s="42"/>
      <c r="F234" s="267" t="s">
        <v>416</v>
      </c>
      <c r="G234" s="42"/>
      <c r="H234" s="42"/>
      <c r="I234" s="231"/>
      <c r="J234" s="42"/>
      <c r="K234" s="42"/>
      <c r="L234" s="46"/>
      <c r="M234" s="232"/>
      <c r="N234" s="23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275</v>
      </c>
      <c r="AU234" s="19" t="s">
        <v>87</v>
      </c>
    </row>
    <row r="235" s="2" customFormat="1">
      <c r="A235" s="40"/>
      <c r="B235" s="41"/>
      <c r="C235" s="42"/>
      <c r="D235" s="229" t="s">
        <v>265</v>
      </c>
      <c r="E235" s="42"/>
      <c r="F235" s="230" t="s">
        <v>417</v>
      </c>
      <c r="G235" s="42"/>
      <c r="H235" s="42"/>
      <c r="I235" s="231"/>
      <c r="J235" s="42"/>
      <c r="K235" s="42"/>
      <c r="L235" s="46"/>
      <c r="M235" s="232"/>
      <c r="N235" s="23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265</v>
      </c>
      <c r="AU235" s="19" t="s">
        <v>87</v>
      </c>
    </row>
    <row r="236" s="14" customFormat="1">
      <c r="A236" s="14"/>
      <c r="B236" s="244"/>
      <c r="C236" s="245"/>
      <c r="D236" s="229" t="s">
        <v>267</v>
      </c>
      <c r="E236" s="246" t="s">
        <v>35</v>
      </c>
      <c r="F236" s="247" t="s">
        <v>418</v>
      </c>
      <c r="G236" s="245"/>
      <c r="H236" s="248">
        <v>181.36000000000001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267</v>
      </c>
      <c r="AU236" s="254" t="s">
        <v>87</v>
      </c>
      <c r="AV236" s="14" t="s">
        <v>87</v>
      </c>
      <c r="AW236" s="14" t="s">
        <v>37</v>
      </c>
      <c r="AX236" s="14" t="s">
        <v>78</v>
      </c>
      <c r="AY236" s="254" t="s">
        <v>258</v>
      </c>
    </row>
    <row r="237" s="15" customFormat="1">
      <c r="A237" s="15"/>
      <c r="B237" s="255"/>
      <c r="C237" s="256"/>
      <c r="D237" s="229" t="s">
        <v>267</v>
      </c>
      <c r="E237" s="257" t="s">
        <v>35</v>
      </c>
      <c r="F237" s="258" t="s">
        <v>270</v>
      </c>
      <c r="G237" s="256"/>
      <c r="H237" s="259">
        <v>181.36000000000001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267</v>
      </c>
      <c r="AU237" s="265" t="s">
        <v>87</v>
      </c>
      <c r="AV237" s="15" t="s">
        <v>263</v>
      </c>
      <c r="AW237" s="15" t="s">
        <v>37</v>
      </c>
      <c r="AX237" s="15" t="s">
        <v>85</v>
      </c>
      <c r="AY237" s="265" t="s">
        <v>258</v>
      </c>
    </row>
    <row r="238" s="2" customFormat="1" ht="24.15" customHeight="1">
      <c r="A238" s="40"/>
      <c r="B238" s="41"/>
      <c r="C238" s="279" t="s">
        <v>8</v>
      </c>
      <c r="D238" s="279" t="s">
        <v>419</v>
      </c>
      <c r="E238" s="280" t="s">
        <v>420</v>
      </c>
      <c r="F238" s="281" t="s">
        <v>421</v>
      </c>
      <c r="G238" s="282" t="s">
        <v>402</v>
      </c>
      <c r="H238" s="283">
        <v>387.05099999999999</v>
      </c>
      <c r="I238" s="284"/>
      <c r="J238" s="285">
        <f>ROUND(I238*H238,2)</f>
        <v>0</v>
      </c>
      <c r="K238" s="281" t="s">
        <v>35</v>
      </c>
      <c r="L238" s="286"/>
      <c r="M238" s="287" t="s">
        <v>35</v>
      </c>
      <c r="N238" s="288" t="s">
        <v>49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197</v>
      </c>
      <c r="AT238" s="227" t="s">
        <v>419</v>
      </c>
      <c r="AU238" s="227" t="s">
        <v>87</v>
      </c>
      <c r="AY238" s="19" t="s">
        <v>258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85</v>
      </c>
      <c r="BK238" s="228">
        <f>ROUND(I238*H238,2)</f>
        <v>0</v>
      </c>
      <c r="BL238" s="19" t="s">
        <v>263</v>
      </c>
      <c r="BM238" s="227" t="s">
        <v>422</v>
      </c>
    </row>
    <row r="239" s="2" customFormat="1">
      <c r="A239" s="40"/>
      <c r="B239" s="41"/>
      <c r="C239" s="42"/>
      <c r="D239" s="229" t="s">
        <v>265</v>
      </c>
      <c r="E239" s="42"/>
      <c r="F239" s="230" t="s">
        <v>423</v>
      </c>
      <c r="G239" s="42"/>
      <c r="H239" s="42"/>
      <c r="I239" s="231"/>
      <c r="J239" s="42"/>
      <c r="K239" s="42"/>
      <c r="L239" s="46"/>
      <c r="M239" s="232"/>
      <c r="N239" s="23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265</v>
      </c>
      <c r="AU239" s="19" t="s">
        <v>87</v>
      </c>
    </row>
    <row r="240" s="14" customFormat="1">
      <c r="A240" s="14"/>
      <c r="B240" s="244"/>
      <c r="C240" s="245"/>
      <c r="D240" s="229" t="s">
        <v>267</v>
      </c>
      <c r="E240" s="245"/>
      <c r="F240" s="247" t="s">
        <v>424</v>
      </c>
      <c r="G240" s="245"/>
      <c r="H240" s="248">
        <v>387.05099999999999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267</v>
      </c>
      <c r="AU240" s="254" t="s">
        <v>87</v>
      </c>
      <c r="AV240" s="14" t="s">
        <v>87</v>
      </c>
      <c r="AW240" s="14" t="s">
        <v>4</v>
      </c>
      <c r="AX240" s="14" t="s">
        <v>85</v>
      </c>
      <c r="AY240" s="254" t="s">
        <v>258</v>
      </c>
    </row>
    <row r="241" s="2" customFormat="1" ht="33" customHeight="1">
      <c r="A241" s="40"/>
      <c r="B241" s="41"/>
      <c r="C241" s="216" t="s">
        <v>425</v>
      </c>
      <c r="D241" s="216" t="s">
        <v>260</v>
      </c>
      <c r="E241" s="217" t="s">
        <v>426</v>
      </c>
      <c r="F241" s="218" t="s">
        <v>427</v>
      </c>
      <c r="G241" s="219" t="s">
        <v>117</v>
      </c>
      <c r="H241" s="220">
        <v>250</v>
      </c>
      <c r="I241" s="221"/>
      <c r="J241" s="222">
        <f>ROUND(I241*H241,2)</f>
        <v>0</v>
      </c>
      <c r="K241" s="218" t="s">
        <v>273</v>
      </c>
      <c r="L241" s="46"/>
      <c r="M241" s="223" t="s">
        <v>35</v>
      </c>
      <c r="N241" s="224" t="s">
        <v>49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263</v>
      </c>
      <c r="AT241" s="227" t="s">
        <v>260</v>
      </c>
      <c r="AU241" s="227" t="s">
        <v>87</v>
      </c>
      <c r="AY241" s="19" t="s">
        <v>258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85</v>
      </c>
      <c r="BK241" s="228">
        <f>ROUND(I241*H241,2)</f>
        <v>0</v>
      </c>
      <c r="BL241" s="19" t="s">
        <v>263</v>
      </c>
      <c r="BM241" s="227" t="s">
        <v>428</v>
      </c>
    </row>
    <row r="242" s="2" customFormat="1">
      <c r="A242" s="40"/>
      <c r="B242" s="41"/>
      <c r="C242" s="42"/>
      <c r="D242" s="266" t="s">
        <v>275</v>
      </c>
      <c r="E242" s="42"/>
      <c r="F242" s="267" t="s">
        <v>429</v>
      </c>
      <c r="G242" s="42"/>
      <c r="H242" s="42"/>
      <c r="I242" s="231"/>
      <c r="J242" s="42"/>
      <c r="K242" s="42"/>
      <c r="L242" s="46"/>
      <c r="M242" s="232"/>
      <c r="N242" s="23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275</v>
      </c>
      <c r="AU242" s="19" t="s">
        <v>87</v>
      </c>
    </row>
    <row r="243" s="14" customFormat="1">
      <c r="A243" s="14"/>
      <c r="B243" s="244"/>
      <c r="C243" s="245"/>
      <c r="D243" s="229" t="s">
        <v>267</v>
      </c>
      <c r="E243" s="246" t="s">
        <v>35</v>
      </c>
      <c r="F243" s="247" t="s">
        <v>430</v>
      </c>
      <c r="G243" s="245"/>
      <c r="H243" s="248">
        <v>250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267</v>
      </c>
      <c r="AU243" s="254" t="s">
        <v>87</v>
      </c>
      <c r="AV243" s="14" t="s">
        <v>87</v>
      </c>
      <c r="AW243" s="14" t="s">
        <v>37</v>
      </c>
      <c r="AX243" s="14" t="s">
        <v>85</v>
      </c>
      <c r="AY243" s="254" t="s">
        <v>258</v>
      </c>
    </row>
    <row r="244" s="12" customFormat="1" ht="22.8" customHeight="1">
      <c r="A244" s="12"/>
      <c r="B244" s="200"/>
      <c r="C244" s="201"/>
      <c r="D244" s="202" t="s">
        <v>77</v>
      </c>
      <c r="E244" s="214" t="s">
        <v>87</v>
      </c>
      <c r="F244" s="214" t="s">
        <v>431</v>
      </c>
      <c r="G244" s="201"/>
      <c r="H244" s="201"/>
      <c r="I244" s="204"/>
      <c r="J244" s="215">
        <f>BK244</f>
        <v>0</v>
      </c>
      <c r="K244" s="201"/>
      <c r="L244" s="206"/>
      <c r="M244" s="207"/>
      <c r="N244" s="208"/>
      <c r="O244" s="208"/>
      <c r="P244" s="209">
        <f>SUM(P245:P251)</f>
        <v>0</v>
      </c>
      <c r="Q244" s="208"/>
      <c r="R244" s="209">
        <f>SUM(R245:R251)</f>
        <v>4.6924829999999993</v>
      </c>
      <c r="S244" s="208"/>
      <c r="T244" s="210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85</v>
      </c>
      <c r="AT244" s="212" t="s">
        <v>77</v>
      </c>
      <c r="AU244" s="212" t="s">
        <v>85</v>
      </c>
      <c r="AY244" s="211" t="s">
        <v>258</v>
      </c>
      <c r="BK244" s="213">
        <f>SUM(BK245:BK251)</f>
        <v>0</v>
      </c>
    </row>
    <row r="245" s="2" customFormat="1" ht="37.8" customHeight="1">
      <c r="A245" s="40"/>
      <c r="B245" s="41"/>
      <c r="C245" s="216" t="s">
        <v>432</v>
      </c>
      <c r="D245" s="216" t="s">
        <v>260</v>
      </c>
      <c r="E245" s="217" t="s">
        <v>433</v>
      </c>
      <c r="F245" s="218" t="s">
        <v>434</v>
      </c>
      <c r="G245" s="219" t="s">
        <v>156</v>
      </c>
      <c r="H245" s="220">
        <v>1.1299999999999999</v>
      </c>
      <c r="I245" s="221"/>
      <c r="J245" s="222">
        <f>ROUND(I245*H245,2)</f>
        <v>0</v>
      </c>
      <c r="K245" s="218" t="s">
        <v>273</v>
      </c>
      <c r="L245" s="46"/>
      <c r="M245" s="223" t="s">
        <v>35</v>
      </c>
      <c r="N245" s="224" t="s">
        <v>49</v>
      </c>
      <c r="O245" s="86"/>
      <c r="P245" s="225">
        <f>O245*H245</f>
        <v>0</v>
      </c>
      <c r="Q245" s="225">
        <v>2.1600000000000001</v>
      </c>
      <c r="R245" s="225">
        <f>Q245*H245</f>
        <v>2.4407999999999999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263</v>
      </c>
      <c r="AT245" s="227" t="s">
        <v>260</v>
      </c>
      <c r="AU245" s="227" t="s">
        <v>87</v>
      </c>
      <c r="AY245" s="19" t="s">
        <v>258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85</v>
      </c>
      <c r="BK245" s="228">
        <f>ROUND(I245*H245,2)</f>
        <v>0</v>
      </c>
      <c r="BL245" s="19" t="s">
        <v>263</v>
      </c>
      <c r="BM245" s="227" t="s">
        <v>435</v>
      </c>
    </row>
    <row r="246" s="2" customFormat="1">
      <c r="A246" s="40"/>
      <c r="B246" s="41"/>
      <c r="C246" s="42"/>
      <c r="D246" s="266" t="s">
        <v>275</v>
      </c>
      <c r="E246" s="42"/>
      <c r="F246" s="267" t="s">
        <v>436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275</v>
      </c>
      <c r="AU246" s="19" t="s">
        <v>87</v>
      </c>
    </row>
    <row r="247" s="14" customFormat="1">
      <c r="A247" s="14"/>
      <c r="B247" s="244"/>
      <c r="C247" s="245"/>
      <c r="D247" s="229" t="s">
        <v>267</v>
      </c>
      <c r="E247" s="246" t="s">
        <v>35</v>
      </c>
      <c r="F247" s="247" t="s">
        <v>437</v>
      </c>
      <c r="G247" s="245"/>
      <c r="H247" s="248">
        <v>1.1299999999999999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267</v>
      </c>
      <c r="AU247" s="254" t="s">
        <v>87</v>
      </c>
      <c r="AV247" s="14" t="s">
        <v>87</v>
      </c>
      <c r="AW247" s="14" t="s">
        <v>37</v>
      </c>
      <c r="AX247" s="14" t="s">
        <v>78</v>
      </c>
      <c r="AY247" s="254" t="s">
        <v>258</v>
      </c>
    </row>
    <row r="248" s="15" customFormat="1">
      <c r="A248" s="15"/>
      <c r="B248" s="255"/>
      <c r="C248" s="256"/>
      <c r="D248" s="229" t="s">
        <v>267</v>
      </c>
      <c r="E248" s="257" t="s">
        <v>35</v>
      </c>
      <c r="F248" s="258" t="s">
        <v>270</v>
      </c>
      <c r="G248" s="256"/>
      <c r="H248" s="259">
        <v>1.1299999999999999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267</v>
      </c>
      <c r="AU248" s="265" t="s">
        <v>87</v>
      </c>
      <c r="AV248" s="15" t="s">
        <v>263</v>
      </c>
      <c r="AW248" s="15" t="s">
        <v>37</v>
      </c>
      <c r="AX248" s="15" t="s">
        <v>85</v>
      </c>
      <c r="AY248" s="265" t="s">
        <v>258</v>
      </c>
    </row>
    <row r="249" s="2" customFormat="1" ht="24.15" customHeight="1">
      <c r="A249" s="40"/>
      <c r="B249" s="41"/>
      <c r="C249" s="216" t="s">
        <v>438</v>
      </c>
      <c r="D249" s="216" t="s">
        <v>260</v>
      </c>
      <c r="E249" s="217" t="s">
        <v>439</v>
      </c>
      <c r="F249" s="218" t="s">
        <v>440</v>
      </c>
      <c r="G249" s="219" t="s">
        <v>156</v>
      </c>
      <c r="H249" s="220">
        <v>0.90000000000000002</v>
      </c>
      <c r="I249" s="221"/>
      <c r="J249" s="222">
        <f>ROUND(I249*H249,2)</f>
        <v>0</v>
      </c>
      <c r="K249" s="218" t="s">
        <v>273</v>
      </c>
      <c r="L249" s="46"/>
      <c r="M249" s="223" t="s">
        <v>35</v>
      </c>
      <c r="N249" s="224" t="s">
        <v>49</v>
      </c>
      <c r="O249" s="86"/>
      <c r="P249" s="225">
        <f>O249*H249</f>
        <v>0</v>
      </c>
      <c r="Q249" s="225">
        <v>2.5018699999999998</v>
      </c>
      <c r="R249" s="225">
        <f>Q249*H249</f>
        <v>2.2516829999999999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263</v>
      </c>
      <c r="AT249" s="227" t="s">
        <v>260</v>
      </c>
      <c r="AU249" s="227" t="s">
        <v>87</v>
      </c>
      <c r="AY249" s="19" t="s">
        <v>258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85</v>
      </c>
      <c r="BK249" s="228">
        <f>ROUND(I249*H249,2)</f>
        <v>0</v>
      </c>
      <c r="BL249" s="19" t="s">
        <v>263</v>
      </c>
      <c r="BM249" s="227" t="s">
        <v>441</v>
      </c>
    </row>
    <row r="250" s="2" customFormat="1">
      <c r="A250" s="40"/>
      <c r="B250" s="41"/>
      <c r="C250" s="42"/>
      <c r="D250" s="266" t="s">
        <v>275</v>
      </c>
      <c r="E250" s="42"/>
      <c r="F250" s="267" t="s">
        <v>442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275</v>
      </c>
      <c r="AU250" s="19" t="s">
        <v>87</v>
      </c>
    </row>
    <row r="251" s="14" customFormat="1">
      <c r="A251" s="14"/>
      <c r="B251" s="244"/>
      <c r="C251" s="245"/>
      <c r="D251" s="229" t="s">
        <v>267</v>
      </c>
      <c r="E251" s="246" t="s">
        <v>35</v>
      </c>
      <c r="F251" s="247" t="s">
        <v>443</v>
      </c>
      <c r="G251" s="245"/>
      <c r="H251" s="248">
        <v>0.90000000000000002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267</v>
      </c>
      <c r="AU251" s="254" t="s">
        <v>87</v>
      </c>
      <c r="AV251" s="14" t="s">
        <v>87</v>
      </c>
      <c r="AW251" s="14" t="s">
        <v>37</v>
      </c>
      <c r="AX251" s="14" t="s">
        <v>85</v>
      </c>
      <c r="AY251" s="254" t="s">
        <v>258</v>
      </c>
    </row>
    <row r="252" s="12" customFormat="1" ht="22.8" customHeight="1">
      <c r="A252" s="12"/>
      <c r="B252" s="200"/>
      <c r="C252" s="201"/>
      <c r="D252" s="202" t="s">
        <v>77</v>
      </c>
      <c r="E252" s="214" t="s">
        <v>126</v>
      </c>
      <c r="F252" s="214" t="s">
        <v>444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SUM(P253:P381)</f>
        <v>0</v>
      </c>
      <c r="Q252" s="208"/>
      <c r="R252" s="209">
        <f>SUM(R253:R381)</f>
        <v>188.11621128999997</v>
      </c>
      <c r="S252" s="208"/>
      <c r="T252" s="210">
        <f>SUM(T253:T381)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85</v>
      </c>
      <c r="AT252" s="212" t="s">
        <v>77</v>
      </c>
      <c r="AU252" s="212" t="s">
        <v>85</v>
      </c>
      <c r="AY252" s="211" t="s">
        <v>258</v>
      </c>
      <c r="BK252" s="213">
        <f>SUM(BK253:BK381)</f>
        <v>0</v>
      </c>
    </row>
    <row r="253" s="2" customFormat="1" ht="37.8" customHeight="1">
      <c r="A253" s="40"/>
      <c r="B253" s="41"/>
      <c r="C253" s="216" t="s">
        <v>445</v>
      </c>
      <c r="D253" s="216" t="s">
        <v>260</v>
      </c>
      <c r="E253" s="217" t="s">
        <v>446</v>
      </c>
      <c r="F253" s="218" t="s">
        <v>447</v>
      </c>
      <c r="G253" s="219" t="s">
        <v>117</v>
      </c>
      <c r="H253" s="220">
        <v>36.479999999999997</v>
      </c>
      <c r="I253" s="221"/>
      <c r="J253" s="222">
        <f>ROUND(I253*H253,2)</f>
        <v>0</v>
      </c>
      <c r="K253" s="218" t="s">
        <v>273</v>
      </c>
      <c r="L253" s="46"/>
      <c r="M253" s="223" t="s">
        <v>35</v>
      </c>
      <c r="N253" s="224" t="s">
        <v>49</v>
      </c>
      <c r="O253" s="86"/>
      <c r="P253" s="225">
        <f>O253*H253</f>
        <v>0</v>
      </c>
      <c r="Q253" s="225">
        <v>0.34839999999999999</v>
      </c>
      <c r="R253" s="225">
        <f>Q253*H253</f>
        <v>12.709631999999999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263</v>
      </c>
      <c r="AT253" s="227" t="s">
        <v>260</v>
      </c>
      <c r="AU253" s="227" t="s">
        <v>87</v>
      </c>
      <c r="AY253" s="19" t="s">
        <v>258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85</v>
      </c>
      <c r="BK253" s="228">
        <f>ROUND(I253*H253,2)</f>
        <v>0</v>
      </c>
      <c r="BL253" s="19" t="s">
        <v>263</v>
      </c>
      <c r="BM253" s="227" t="s">
        <v>448</v>
      </c>
    </row>
    <row r="254" s="2" customFormat="1">
      <c r="A254" s="40"/>
      <c r="B254" s="41"/>
      <c r="C254" s="42"/>
      <c r="D254" s="266" t="s">
        <v>275</v>
      </c>
      <c r="E254" s="42"/>
      <c r="F254" s="267" t="s">
        <v>449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275</v>
      </c>
      <c r="AU254" s="19" t="s">
        <v>87</v>
      </c>
    </row>
    <row r="255" s="14" customFormat="1">
      <c r="A255" s="14"/>
      <c r="B255" s="244"/>
      <c r="C255" s="245"/>
      <c r="D255" s="229" t="s">
        <v>267</v>
      </c>
      <c r="E255" s="246" t="s">
        <v>35</v>
      </c>
      <c r="F255" s="247" t="s">
        <v>450</v>
      </c>
      <c r="G255" s="245"/>
      <c r="H255" s="248">
        <v>36.479999999999997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267</v>
      </c>
      <c r="AU255" s="254" t="s">
        <v>87</v>
      </c>
      <c r="AV255" s="14" t="s">
        <v>87</v>
      </c>
      <c r="AW255" s="14" t="s">
        <v>37</v>
      </c>
      <c r="AX255" s="14" t="s">
        <v>78</v>
      </c>
      <c r="AY255" s="254" t="s">
        <v>258</v>
      </c>
    </row>
    <row r="256" s="15" customFormat="1">
      <c r="A256" s="15"/>
      <c r="B256" s="255"/>
      <c r="C256" s="256"/>
      <c r="D256" s="229" t="s">
        <v>267</v>
      </c>
      <c r="E256" s="257" t="s">
        <v>35</v>
      </c>
      <c r="F256" s="258" t="s">
        <v>270</v>
      </c>
      <c r="G256" s="256"/>
      <c r="H256" s="259">
        <v>36.479999999999997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267</v>
      </c>
      <c r="AU256" s="265" t="s">
        <v>87</v>
      </c>
      <c r="AV256" s="15" t="s">
        <v>263</v>
      </c>
      <c r="AW256" s="15" t="s">
        <v>37</v>
      </c>
      <c r="AX256" s="15" t="s">
        <v>85</v>
      </c>
      <c r="AY256" s="265" t="s">
        <v>258</v>
      </c>
    </row>
    <row r="257" s="2" customFormat="1" ht="37.8" customHeight="1">
      <c r="A257" s="40"/>
      <c r="B257" s="41"/>
      <c r="C257" s="216" t="s">
        <v>451</v>
      </c>
      <c r="D257" s="216" t="s">
        <v>260</v>
      </c>
      <c r="E257" s="217" t="s">
        <v>452</v>
      </c>
      <c r="F257" s="218" t="s">
        <v>453</v>
      </c>
      <c r="G257" s="219" t="s">
        <v>117</v>
      </c>
      <c r="H257" s="220">
        <v>16.239999999999998</v>
      </c>
      <c r="I257" s="221"/>
      <c r="J257" s="222">
        <f>ROUND(I257*H257,2)</f>
        <v>0</v>
      </c>
      <c r="K257" s="218" t="s">
        <v>35</v>
      </c>
      <c r="L257" s="46"/>
      <c r="M257" s="223" t="s">
        <v>35</v>
      </c>
      <c r="N257" s="224" t="s">
        <v>49</v>
      </c>
      <c r="O257" s="86"/>
      <c r="P257" s="225">
        <f>O257*H257</f>
        <v>0</v>
      </c>
      <c r="Q257" s="225">
        <v>0.46000000000000002</v>
      </c>
      <c r="R257" s="225">
        <f>Q257*H257</f>
        <v>7.4703999999999997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263</v>
      </c>
      <c r="AT257" s="227" t="s">
        <v>260</v>
      </c>
      <c r="AU257" s="227" t="s">
        <v>87</v>
      </c>
      <c r="AY257" s="19" t="s">
        <v>258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85</v>
      </c>
      <c r="BK257" s="228">
        <f>ROUND(I257*H257,2)</f>
        <v>0</v>
      </c>
      <c r="BL257" s="19" t="s">
        <v>263</v>
      </c>
      <c r="BM257" s="227" t="s">
        <v>454</v>
      </c>
    </row>
    <row r="258" s="14" customFormat="1">
      <c r="A258" s="14"/>
      <c r="B258" s="244"/>
      <c r="C258" s="245"/>
      <c r="D258" s="229" t="s">
        <v>267</v>
      </c>
      <c r="E258" s="246" t="s">
        <v>35</v>
      </c>
      <c r="F258" s="247" t="s">
        <v>455</v>
      </c>
      <c r="G258" s="245"/>
      <c r="H258" s="248">
        <v>16.239999999999998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267</v>
      </c>
      <c r="AU258" s="254" t="s">
        <v>87</v>
      </c>
      <c r="AV258" s="14" t="s">
        <v>87</v>
      </c>
      <c r="AW258" s="14" t="s">
        <v>37</v>
      </c>
      <c r="AX258" s="14" t="s">
        <v>78</v>
      </c>
      <c r="AY258" s="254" t="s">
        <v>258</v>
      </c>
    </row>
    <row r="259" s="15" customFormat="1">
      <c r="A259" s="15"/>
      <c r="B259" s="255"/>
      <c r="C259" s="256"/>
      <c r="D259" s="229" t="s">
        <v>267</v>
      </c>
      <c r="E259" s="257" t="s">
        <v>35</v>
      </c>
      <c r="F259" s="258" t="s">
        <v>270</v>
      </c>
      <c r="G259" s="256"/>
      <c r="H259" s="259">
        <v>16.239999999999998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5" t="s">
        <v>267</v>
      </c>
      <c r="AU259" s="265" t="s">
        <v>87</v>
      </c>
      <c r="AV259" s="15" t="s">
        <v>263</v>
      </c>
      <c r="AW259" s="15" t="s">
        <v>37</v>
      </c>
      <c r="AX259" s="15" t="s">
        <v>85</v>
      </c>
      <c r="AY259" s="265" t="s">
        <v>258</v>
      </c>
    </row>
    <row r="260" s="2" customFormat="1" ht="37.8" customHeight="1">
      <c r="A260" s="40"/>
      <c r="B260" s="41"/>
      <c r="C260" s="216" t="s">
        <v>7</v>
      </c>
      <c r="D260" s="216" t="s">
        <v>260</v>
      </c>
      <c r="E260" s="217" t="s">
        <v>456</v>
      </c>
      <c r="F260" s="218" t="s">
        <v>457</v>
      </c>
      <c r="G260" s="219" t="s">
        <v>117</v>
      </c>
      <c r="H260" s="220">
        <v>4.4800000000000004</v>
      </c>
      <c r="I260" s="221"/>
      <c r="J260" s="222">
        <f>ROUND(I260*H260,2)</f>
        <v>0</v>
      </c>
      <c r="K260" s="218" t="s">
        <v>35</v>
      </c>
      <c r="L260" s="46"/>
      <c r="M260" s="223" t="s">
        <v>35</v>
      </c>
      <c r="N260" s="224" t="s">
        <v>49</v>
      </c>
      <c r="O260" s="86"/>
      <c r="P260" s="225">
        <f>O260*H260</f>
        <v>0</v>
      </c>
      <c r="Q260" s="225">
        <v>0.64000000000000001</v>
      </c>
      <c r="R260" s="225">
        <f>Q260*H260</f>
        <v>2.8672000000000004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263</v>
      </c>
      <c r="AT260" s="227" t="s">
        <v>260</v>
      </c>
      <c r="AU260" s="227" t="s">
        <v>87</v>
      </c>
      <c r="AY260" s="19" t="s">
        <v>258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85</v>
      </c>
      <c r="BK260" s="228">
        <f>ROUND(I260*H260,2)</f>
        <v>0</v>
      </c>
      <c r="BL260" s="19" t="s">
        <v>263</v>
      </c>
      <c r="BM260" s="227" t="s">
        <v>458</v>
      </c>
    </row>
    <row r="261" s="14" customFormat="1">
      <c r="A261" s="14"/>
      <c r="B261" s="244"/>
      <c r="C261" s="245"/>
      <c r="D261" s="229" t="s">
        <v>267</v>
      </c>
      <c r="E261" s="246" t="s">
        <v>35</v>
      </c>
      <c r="F261" s="247" t="s">
        <v>459</v>
      </c>
      <c r="G261" s="245"/>
      <c r="H261" s="248">
        <v>4.4800000000000004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267</v>
      </c>
      <c r="AU261" s="254" t="s">
        <v>87</v>
      </c>
      <c r="AV261" s="14" t="s">
        <v>87</v>
      </c>
      <c r="AW261" s="14" t="s">
        <v>37</v>
      </c>
      <c r="AX261" s="14" t="s">
        <v>78</v>
      </c>
      <c r="AY261" s="254" t="s">
        <v>258</v>
      </c>
    </row>
    <row r="262" s="15" customFormat="1">
      <c r="A262" s="15"/>
      <c r="B262" s="255"/>
      <c r="C262" s="256"/>
      <c r="D262" s="229" t="s">
        <v>267</v>
      </c>
      <c r="E262" s="257" t="s">
        <v>35</v>
      </c>
      <c r="F262" s="258" t="s">
        <v>270</v>
      </c>
      <c r="G262" s="256"/>
      <c r="H262" s="259">
        <v>4.4800000000000004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267</v>
      </c>
      <c r="AU262" s="265" t="s">
        <v>87</v>
      </c>
      <c r="AV262" s="15" t="s">
        <v>263</v>
      </c>
      <c r="AW262" s="15" t="s">
        <v>37</v>
      </c>
      <c r="AX262" s="15" t="s">
        <v>85</v>
      </c>
      <c r="AY262" s="265" t="s">
        <v>258</v>
      </c>
    </row>
    <row r="263" s="2" customFormat="1" ht="62.7" customHeight="1">
      <c r="A263" s="40"/>
      <c r="B263" s="41"/>
      <c r="C263" s="216" t="s">
        <v>460</v>
      </c>
      <c r="D263" s="216" t="s">
        <v>260</v>
      </c>
      <c r="E263" s="217" t="s">
        <v>461</v>
      </c>
      <c r="F263" s="218" t="s">
        <v>462</v>
      </c>
      <c r="G263" s="219" t="s">
        <v>117</v>
      </c>
      <c r="H263" s="220">
        <v>383.82100000000003</v>
      </c>
      <c r="I263" s="221"/>
      <c r="J263" s="222">
        <f>ROUND(I263*H263,2)</f>
        <v>0</v>
      </c>
      <c r="K263" s="218" t="s">
        <v>35</v>
      </c>
      <c r="L263" s="46"/>
      <c r="M263" s="223" t="s">
        <v>35</v>
      </c>
      <c r="N263" s="224" t="s">
        <v>49</v>
      </c>
      <c r="O263" s="86"/>
      <c r="P263" s="225">
        <f>O263*H263</f>
        <v>0</v>
      </c>
      <c r="Q263" s="225">
        <v>0.20885999999999999</v>
      </c>
      <c r="R263" s="225">
        <f>Q263*H263</f>
        <v>80.164854059999996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263</v>
      </c>
      <c r="AT263" s="227" t="s">
        <v>260</v>
      </c>
      <c r="AU263" s="227" t="s">
        <v>87</v>
      </c>
      <c r="AY263" s="19" t="s">
        <v>258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85</v>
      </c>
      <c r="BK263" s="228">
        <f>ROUND(I263*H263,2)</f>
        <v>0</v>
      </c>
      <c r="BL263" s="19" t="s">
        <v>263</v>
      </c>
      <c r="BM263" s="227" t="s">
        <v>463</v>
      </c>
    </row>
    <row r="264" s="14" customFormat="1">
      <c r="A264" s="14"/>
      <c r="B264" s="244"/>
      <c r="C264" s="245"/>
      <c r="D264" s="229" t="s">
        <v>267</v>
      </c>
      <c r="E264" s="246" t="s">
        <v>35</v>
      </c>
      <c r="F264" s="247" t="s">
        <v>464</v>
      </c>
      <c r="G264" s="245"/>
      <c r="H264" s="248">
        <v>7.6150000000000002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267</v>
      </c>
      <c r="AU264" s="254" t="s">
        <v>87</v>
      </c>
      <c r="AV264" s="14" t="s">
        <v>87</v>
      </c>
      <c r="AW264" s="14" t="s">
        <v>37</v>
      </c>
      <c r="AX264" s="14" t="s">
        <v>78</v>
      </c>
      <c r="AY264" s="254" t="s">
        <v>258</v>
      </c>
    </row>
    <row r="265" s="14" customFormat="1">
      <c r="A265" s="14"/>
      <c r="B265" s="244"/>
      <c r="C265" s="245"/>
      <c r="D265" s="229" t="s">
        <v>267</v>
      </c>
      <c r="E265" s="246" t="s">
        <v>35</v>
      </c>
      <c r="F265" s="247" t="s">
        <v>465</v>
      </c>
      <c r="G265" s="245"/>
      <c r="H265" s="248">
        <v>22.617999999999999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267</v>
      </c>
      <c r="AU265" s="254" t="s">
        <v>87</v>
      </c>
      <c r="AV265" s="14" t="s">
        <v>87</v>
      </c>
      <c r="AW265" s="14" t="s">
        <v>37</v>
      </c>
      <c r="AX265" s="14" t="s">
        <v>78</v>
      </c>
      <c r="AY265" s="254" t="s">
        <v>258</v>
      </c>
    </row>
    <row r="266" s="14" customFormat="1">
      <c r="A266" s="14"/>
      <c r="B266" s="244"/>
      <c r="C266" s="245"/>
      <c r="D266" s="229" t="s">
        <v>267</v>
      </c>
      <c r="E266" s="246" t="s">
        <v>35</v>
      </c>
      <c r="F266" s="247" t="s">
        <v>466</v>
      </c>
      <c r="G266" s="245"/>
      <c r="H266" s="248">
        <v>10.901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267</v>
      </c>
      <c r="AU266" s="254" t="s">
        <v>87</v>
      </c>
      <c r="AV266" s="14" t="s">
        <v>87</v>
      </c>
      <c r="AW266" s="14" t="s">
        <v>37</v>
      </c>
      <c r="AX266" s="14" t="s">
        <v>78</v>
      </c>
      <c r="AY266" s="254" t="s">
        <v>258</v>
      </c>
    </row>
    <row r="267" s="14" customFormat="1">
      <c r="A267" s="14"/>
      <c r="B267" s="244"/>
      <c r="C267" s="245"/>
      <c r="D267" s="229" t="s">
        <v>267</v>
      </c>
      <c r="E267" s="246" t="s">
        <v>35</v>
      </c>
      <c r="F267" s="247" t="s">
        <v>467</v>
      </c>
      <c r="G267" s="245"/>
      <c r="H267" s="248">
        <v>19.890999999999998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267</v>
      </c>
      <c r="AU267" s="254" t="s">
        <v>87</v>
      </c>
      <c r="AV267" s="14" t="s">
        <v>87</v>
      </c>
      <c r="AW267" s="14" t="s">
        <v>37</v>
      </c>
      <c r="AX267" s="14" t="s">
        <v>78</v>
      </c>
      <c r="AY267" s="254" t="s">
        <v>258</v>
      </c>
    </row>
    <row r="268" s="14" customFormat="1">
      <c r="A268" s="14"/>
      <c r="B268" s="244"/>
      <c r="C268" s="245"/>
      <c r="D268" s="229" t="s">
        <v>267</v>
      </c>
      <c r="E268" s="246" t="s">
        <v>35</v>
      </c>
      <c r="F268" s="247" t="s">
        <v>468</v>
      </c>
      <c r="G268" s="245"/>
      <c r="H268" s="248">
        <v>25.628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267</v>
      </c>
      <c r="AU268" s="254" t="s">
        <v>87</v>
      </c>
      <c r="AV268" s="14" t="s">
        <v>87</v>
      </c>
      <c r="AW268" s="14" t="s">
        <v>37</v>
      </c>
      <c r="AX268" s="14" t="s">
        <v>78</v>
      </c>
      <c r="AY268" s="254" t="s">
        <v>258</v>
      </c>
    </row>
    <row r="269" s="14" customFormat="1">
      <c r="A269" s="14"/>
      <c r="B269" s="244"/>
      <c r="C269" s="245"/>
      <c r="D269" s="229" t="s">
        <v>267</v>
      </c>
      <c r="E269" s="246" t="s">
        <v>35</v>
      </c>
      <c r="F269" s="247" t="s">
        <v>469</v>
      </c>
      <c r="G269" s="245"/>
      <c r="H269" s="248">
        <v>23.297999999999998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267</v>
      </c>
      <c r="AU269" s="254" t="s">
        <v>87</v>
      </c>
      <c r="AV269" s="14" t="s">
        <v>87</v>
      </c>
      <c r="AW269" s="14" t="s">
        <v>37</v>
      </c>
      <c r="AX269" s="14" t="s">
        <v>78</v>
      </c>
      <c r="AY269" s="254" t="s">
        <v>258</v>
      </c>
    </row>
    <row r="270" s="14" customFormat="1">
      <c r="A270" s="14"/>
      <c r="B270" s="244"/>
      <c r="C270" s="245"/>
      <c r="D270" s="229" t="s">
        <v>267</v>
      </c>
      <c r="E270" s="246" t="s">
        <v>35</v>
      </c>
      <c r="F270" s="247" t="s">
        <v>470</v>
      </c>
      <c r="G270" s="245"/>
      <c r="H270" s="248">
        <v>50.82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267</v>
      </c>
      <c r="AU270" s="254" t="s">
        <v>87</v>
      </c>
      <c r="AV270" s="14" t="s">
        <v>87</v>
      </c>
      <c r="AW270" s="14" t="s">
        <v>37</v>
      </c>
      <c r="AX270" s="14" t="s">
        <v>78</v>
      </c>
      <c r="AY270" s="254" t="s">
        <v>258</v>
      </c>
    </row>
    <row r="271" s="14" customFormat="1">
      <c r="A271" s="14"/>
      <c r="B271" s="244"/>
      <c r="C271" s="245"/>
      <c r="D271" s="229" t="s">
        <v>267</v>
      </c>
      <c r="E271" s="246" t="s">
        <v>35</v>
      </c>
      <c r="F271" s="247" t="s">
        <v>471</v>
      </c>
      <c r="G271" s="245"/>
      <c r="H271" s="248">
        <v>28.536999999999999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267</v>
      </c>
      <c r="AU271" s="254" t="s">
        <v>87</v>
      </c>
      <c r="AV271" s="14" t="s">
        <v>87</v>
      </c>
      <c r="AW271" s="14" t="s">
        <v>37</v>
      </c>
      <c r="AX271" s="14" t="s">
        <v>78</v>
      </c>
      <c r="AY271" s="254" t="s">
        <v>258</v>
      </c>
    </row>
    <row r="272" s="14" customFormat="1">
      <c r="A272" s="14"/>
      <c r="B272" s="244"/>
      <c r="C272" s="245"/>
      <c r="D272" s="229" t="s">
        <v>267</v>
      </c>
      <c r="E272" s="246" t="s">
        <v>35</v>
      </c>
      <c r="F272" s="247" t="s">
        <v>472</v>
      </c>
      <c r="G272" s="245"/>
      <c r="H272" s="248">
        <v>59.372999999999998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267</v>
      </c>
      <c r="AU272" s="254" t="s">
        <v>87</v>
      </c>
      <c r="AV272" s="14" t="s">
        <v>87</v>
      </c>
      <c r="AW272" s="14" t="s">
        <v>37</v>
      </c>
      <c r="AX272" s="14" t="s">
        <v>78</v>
      </c>
      <c r="AY272" s="254" t="s">
        <v>258</v>
      </c>
    </row>
    <row r="273" s="14" customFormat="1">
      <c r="A273" s="14"/>
      <c r="B273" s="244"/>
      <c r="C273" s="245"/>
      <c r="D273" s="229" t="s">
        <v>267</v>
      </c>
      <c r="E273" s="246" t="s">
        <v>35</v>
      </c>
      <c r="F273" s="247" t="s">
        <v>473</v>
      </c>
      <c r="G273" s="245"/>
      <c r="H273" s="248">
        <v>26.698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267</v>
      </c>
      <c r="AU273" s="254" t="s">
        <v>87</v>
      </c>
      <c r="AV273" s="14" t="s">
        <v>87</v>
      </c>
      <c r="AW273" s="14" t="s">
        <v>37</v>
      </c>
      <c r="AX273" s="14" t="s">
        <v>78</v>
      </c>
      <c r="AY273" s="254" t="s">
        <v>258</v>
      </c>
    </row>
    <row r="274" s="14" customFormat="1">
      <c r="A274" s="14"/>
      <c r="B274" s="244"/>
      <c r="C274" s="245"/>
      <c r="D274" s="229" t="s">
        <v>267</v>
      </c>
      <c r="E274" s="246" t="s">
        <v>35</v>
      </c>
      <c r="F274" s="247" t="s">
        <v>474</v>
      </c>
      <c r="G274" s="245"/>
      <c r="H274" s="248">
        <v>19.065000000000001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267</v>
      </c>
      <c r="AU274" s="254" t="s">
        <v>87</v>
      </c>
      <c r="AV274" s="14" t="s">
        <v>87</v>
      </c>
      <c r="AW274" s="14" t="s">
        <v>37</v>
      </c>
      <c r="AX274" s="14" t="s">
        <v>78</v>
      </c>
      <c r="AY274" s="254" t="s">
        <v>258</v>
      </c>
    </row>
    <row r="275" s="14" customFormat="1">
      <c r="A275" s="14"/>
      <c r="B275" s="244"/>
      <c r="C275" s="245"/>
      <c r="D275" s="229" t="s">
        <v>267</v>
      </c>
      <c r="E275" s="246" t="s">
        <v>35</v>
      </c>
      <c r="F275" s="247" t="s">
        <v>475</v>
      </c>
      <c r="G275" s="245"/>
      <c r="H275" s="248">
        <v>3.5419999999999998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267</v>
      </c>
      <c r="AU275" s="254" t="s">
        <v>87</v>
      </c>
      <c r="AV275" s="14" t="s">
        <v>87</v>
      </c>
      <c r="AW275" s="14" t="s">
        <v>37</v>
      </c>
      <c r="AX275" s="14" t="s">
        <v>78</v>
      </c>
      <c r="AY275" s="254" t="s">
        <v>258</v>
      </c>
    </row>
    <row r="276" s="14" customFormat="1">
      <c r="A276" s="14"/>
      <c r="B276" s="244"/>
      <c r="C276" s="245"/>
      <c r="D276" s="229" t="s">
        <v>267</v>
      </c>
      <c r="E276" s="246" t="s">
        <v>35</v>
      </c>
      <c r="F276" s="247" t="s">
        <v>476</v>
      </c>
      <c r="G276" s="245"/>
      <c r="H276" s="248">
        <v>9.0289999999999999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267</v>
      </c>
      <c r="AU276" s="254" t="s">
        <v>87</v>
      </c>
      <c r="AV276" s="14" t="s">
        <v>87</v>
      </c>
      <c r="AW276" s="14" t="s">
        <v>37</v>
      </c>
      <c r="AX276" s="14" t="s">
        <v>78</v>
      </c>
      <c r="AY276" s="254" t="s">
        <v>258</v>
      </c>
    </row>
    <row r="277" s="13" customFormat="1">
      <c r="A277" s="13"/>
      <c r="B277" s="234"/>
      <c r="C277" s="235"/>
      <c r="D277" s="229" t="s">
        <v>267</v>
      </c>
      <c r="E277" s="236" t="s">
        <v>35</v>
      </c>
      <c r="F277" s="237" t="s">
        <v>477</v>
      </c>
      <c r="G277" s="235"/>
      <c r="H277" s="236" t="s">
        <v>35</v>
      </c>
      <c r="I277" s="238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267</v>
      </c>
      <c r="AU277" s="243" t="s">
        <v>87</v>
      </c>
      <c r="AV277" s="13" t="s">
        <v>85</v>
      </c>
      <c r="AW277" s="13" t="s">
        <v>37</v>
      </c>
      <c r="AX277" s="13" t="s">
        <v>78</v>
      </c>
      <c r="AY277" s="243" t="s">
        <v>258</v>
      </c>
    </row>
    <row r="278" s="14" customFormat="1">
      <c r="A278" s="14"/>
      <c r="B278" s="244"/>
      <c r="C278" s="245"/>
      <c r="D278" s="229" t="s">
        <v>267</v>
      </c>
      <c r="E278" s="246" t="s">
        <v>35</v>
      </c>
      <c r="F278" s="247" t="s">
        <v>478</v>
      </c>
      <c r="G278" s="245"/>
      <c r="H278" s="248">
        <v>13.6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267</v>
      </c>
      <c r="AU278" s="254" t="s">
        <v>87</v>
      </c>
      <c r="AV278" s="14" t="s">
        <v>87</v>
      </c>
      <c r="AW278" s="14" t="s">
        <v>37</v>
      </c>
      <c r="AX278" s="14" t="s">
        <v>78</v>
      </c>
      <c r="AY278" s="254" t="s">
        <v>258</v>
      </c>
    </row>
    <row r="279" s="14" customFormat="1">
      <c r="A279" s="14"/>
      <c r="B279" s="244"/>
      <c r="C279" s="245"/>
      <c r="D279" s="229" t="s">
        <v>267</v>
      </c>
      <c r="E279" s="246" t="s">
        <v>35</v>
      </c>
      <c r="F279" s="247" t="s">
        <v>479</v>
      </c>
      <c r="G279" s="245"/>
      <c r="H279" s="248">
        <v>13.92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267</v>
      </c>
      <c r="AU279" s="254" t="s">
        <v>87</v>
      </c>
      <c r="AV279" s="14" t="s">
        <v>87</v>
      </c>
      <c r="AW279" s="14" t="s">
        <v>37</v>
      </c>
      <c r="AX279" s="14" t="s">
        <v>78</v>
      </c>
      <c r="AY279" s="254" t="s">
        <v>258</v>
      </c>
    </row>
    <row r="280" s="14" customFormat="1">
      <c r="A280" s="14"/>
      <c r="B280" s="244"/>
      <c r="C280" s="245"/>
      <c r="D280" s="229" t="s">
        <v>267</v>
      </c>
      <c r="E280" s="246" t="s">
        <v>35</v>
      </c>
      <c r="F280" s="247" t="s">
        <v>479</v>
      </c>
      <c r="G280" s="245"/>
      <c r="H280" s="248">
        <v>13.92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267</v>
      </c>
      <c r="AU280" s="254" t="s">
        <v>87</v>
      </c>
      <c r="AV280" s="14" t="s">
        <v>87</v>
      </c>
      <c r="AW280" s="14" t="s">
        <v>37</v>
      </c>
      <c r="AX280" s="14" t="s">
        <v>78</v>
      </c>
      <c r="AY280" s="254" t="s">
        <v>258</v>
      </c>
    </row>
    <row r="281" s="14" customFormat="1">
      <c r="A281" s="14"/>
      <c r="B281" s="244"/>
      <c r="C281" s="245"/>
      <c r="D281" s="229" t="s">
        <v>267</v>
      </c>
      <c r="E281" s="246" t="s">
        <v>35</v>
      </c>
      <c r="F281" s="247" t="s">
        <v>479</v>
      </c>
      <c r="G281" s="245"/>
      <c r="H281" s="248">
        <v>13.92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267</v>
      </c>
      <c r="AU281" s="254" t="s">
        <v>87</v>
      </c>
      <c r="AV281" s="14" t="s">
        <v>87</v>
      </c>
      <c r="AW281" s="14" t="s">
        <v>37</v>
      </c>
      <c r="AX281" s="14" t="s">
        <v>78</v>
      </c>
      <c r="AY281" s="254" t="s">
        <v>258</v>
      </c>
    </row>
    <row r="282" s="14" customFormat="1">
      <c r="A282" s="14"/>
      <c r="B282" s="244"/>
      <c r="C282" s="245"/>
      <c r="D282" s="229" t="s">
        <v>267</v>
      </c>
      <c r="E282" s="246" t="s">
        <v>35</v>
      </c>
      <c r="F282" s="247" t="s">
        <v>479</v>
      </c>
      <c r="G282" s="245"/>
      <c r="H282" s="248">
        <v>13.92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267</v>
      </c>
      <c r="AU282" s="254" t="s">
        <v>87</v>
      </c>
      <c r="AV282" s="14" t="s">
        <v>87</v>
      </c>
      <c r="AW282" s="14" t="s">
        <v>37</v>
      </c>
      <c r="AX282" s="14" t="s">
        <v>78</v>
      </c>
      <c r="AY282" s="254" t="s">
        <v>258</v>
      </c>
    </row>
    <row r="283" s="15" customFormat="1">
      <c r="A283" s="15"/>
      <c r="B283" s="255"/>
      <c r="C283" s="256"/>
      <c r="D283" s="229" t="s">
        <v>267</v>
      </c>
      <c r="E283" s="257" t="s">
        <v>35</v>
      </c>
      <c r="F283" s="258" t="s">
        <v>270</v>
      </c>
      <c r="G283" s="256"/>
      <c r="H283" s="259">
        <v>376.29500000000002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267</v>
      </c>
      <c r="AU283" s="265" t="s">
        <v>87</v>
      </c>
      <c r="AV283" s="15" t="s">
        <v>263</v>
      </c>
      <c r="AW283" s="15" t="s">
        <v>37</v>
      </c>
      <c r="AX283" s="15" t="s">
        <v>85</v>
      </c>
      <c r="AY283" s="265" t="s">
        <v>258</v>
      </c>
    </row>
    <row r="284" s="14" customFormat="1">
      <c r="A284" s="14"/>
      <c r="B284" s="244"/>
      <c r="C284" s="245"/>
      <c r="D284" s="229" t="s">
        <v>267</v>
      </c>
      <c r="E284" s="245"/>
      <c r="F284" s="247" t="s">
        <v>480</v>
      </c>
      <c r="G284" s="245"/>
      <c r="H284" s="248">
        <v>383.82100000000003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267</v>
      </c>
      <c r="AU284" s="254" t="s">
        <v>87</v>
      </c>
      <c r="AV284" s="14" t="s">
        <v>87</v>
      </c>
      <c r="AW284" s="14" t="s">
        <v>4</v>
      </c>
      <c r="AX284" s="14" t="s">
        <v>85</v>
      </c>
      <c r="AY284" s="254" t="s">
        <v>258</v>
      </c>
    </row>
    <row r="285" s="2" customFormat="1" ht="37.8" customHeight="1">
      <c r="A285" s="40"/>
      <c r="B285" s="41"/>
      <c r="C285" s="216" t="s">
        <v>481</v>
      </c>
      <c r="D285" s="216" t="s">
        <v>260</v>
      </c>
      <c r="E285" s="217" t="s">
        <v>482</v>
      </c>
      <c r="F285" s="218" t="s">
        <v>483</v>
      </c>
      <c r="G285" s="219" t="s">
        <v>484</v>
      </c>
      <c r="H285" s="220">
        <v>13</v>
      </c>
      <c r="I285" s="221"/>
      <c r="J285" s="222">
        <f>ROUND(I285*H285,2)</f>
        <v>0</v>
      </c>
      <c r="K285" s="218" t="s">
        <v>273</v>
      </c>
      <c r="L285" s="46"/>
      <c r="M285" s="223" t="s">
        <v>35</v>
      </c>
      <c r="N285" s="224" t="s">
        <v>49</v>
      </c>
      <c r="O285" s="86"/>
      <c r="P285" s="225">
        <f>O285*H285</f>
        <v>0</v>
      </c>
      <c r="Q285" s="225">
        <v>0.022780000000000002</v>
      </c>
      <c r="R285" s="225">
        <f>Q285*H285</f>
        <v>0.29614000000000001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263</v>
      </c>
      <c r="AT285" s="227" t="s">
        <v>260</v>
      </c>
      <c r="AU285" s="227" t="s">
        <v>87</v>
      </c>
      <c r="AY285" s="19" t="s">
        <v>258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85</v>
      </c>
      <c r="BK285" s="228">
        <f>ROUND(I285*H285,2)</f>
        <v>0</v>
      </c>
      <c r="BL285" s="19" t="s">
        <v>263</v>
      </c>
      <c r="BM285" s="227" t="s">
        <v>485</v>
      </c>
    </row>
    <row r="286" s="2" customFormat="1">
      <c r="A286" s="40"/>
      <c r="B286" s="41"/>
      <c r="C286" s="42"/>
      <c r="D286" s="266" t="s">
        <v>275</v>
      </c>
      <c r="E286" s="42"/>
      <c r="F286" s="267" t="s">
        <v>486</v>
      </c>
      <c r="G286" s="42"/>
      <c r="H286" s="42"/>
      <c r="I286" s="231"/>
      <c r="J286" s="42"/>
      <c r="K286" s="42"/>
      <c r="L286" s="46"/>
      <c r="M286" s="232"/>
      <c r="N286" s="23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275</v>
      </c>
      <c r="AU286" s="19" t="s">
        <v>87</v>
      </c>
    </row>
    <row r="287" s="14" customFormat="1">
      <c r="A287" s="14"/>
      <c r="B287" s="244"/>
      <c r="C287" s="245"/>
      <c r="D287" s="229" t="s">
        <v>267</v>
      </c>
      <c r="E287" s="246" t="s">
        <v>35</v>
      </c>
      <c r="F287" s="247" t="s">
        <v>487</v>
      </c>
      <c r="G287" s="245"/>
      <c r="H287" s="248">
        <v>13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267</v>
      </c>
      <c r="AU287" s="254" t="s">
        <v>87</v>
      </c>
      <c r="AV287" s="14" t="s">
        <v>87</v>
      </c>
      <c r="AW287" s="14" t="s">
        <v>37</v>
      </c>
      <c r="AX287" s="14" t="s">
        <v>78</v>
      </c>
      <c r="AY287" s="254" t="s">
        <v>258</v>
      </c>
    </row>
    <row r="288" s="15" customFormat="1">
      <c r="A288" s="15"/>
      <c r="B288" s="255"/>
      <c r="C288" s="256"/>
      <c r="D288" s="229" t="s">
        <v>267</v>
      </c>
      <c r="E288" s="257" t="s">
        <v>35</v>
      </c>
      <c r="F288" s="258" t="s">
        <v>270</v>
      </c>
      <c r="G288" s="256"/>
      <c r="H288" s="259">
        <v>13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5" t="s">
        <v>267</v>
      </c>
      <c r="AU288" s="265" t="s">
        <v>87</v>
      </c>
      <c r="AV288" s="15" t="s">
        <v>263</v>
      </c>
      <c r="AW288" s="15" t="s">
        <v>37</v>
      </c>
      <c r="AX288" s="15" t="s">
        <v>85</v>
      </c>
      <c r="AY288" s="265" t="s">
        <v>258</v>
      </c>
    </row>
    <row r="289" s="2" customFormat="1" ht="37.8" customHeight="1">
      <c r="A289" s="40"/>
      <c r="B289" s="41"/>
      <c r="C289" s="216" t="s">
        <v>488</v>
      </c>
      <c r="D289" s="216" t="s">
        <v>260</v>
      </c>
      <c r="E289" s="217" t="s">
        <v>489</v>
      </c>
      <c r="F289" s="218" t="s">
        <v>490</v>
      </c>
      <c r="G289" s="219" t="s">
        <v>484</v>
      </c>
      <c r="H289" s="220">
        <v>22</v>
      </c>
      <c r="I289" s="221"/>
      <c r="J289" s="222">
        <f>ROUND(I289*H289,2)</f>
        <v>0</v>
      </c>
      <c r="K289" s="218" t="s">
        <v>273</v>
      </c>
      <c r="L289" s="46"/>
      <c r="M289" s="223" t="s">
        <v>35</v>
      </c>
      <c r="N289" s="224" t="s">
        <v>49</v>
      </c>
      <c r="O289" s="86"/>
      <c r="P289" s="225">
        <f>O289*H289</f>
        <v>0</v>
      </c>
      <c r="Q289" s="225">
        <v>0.04555</v>
      </c>
      <c r="R289" s="225">
        <f>Q289*H289</f>
        <v>1.0021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263</v>
      </c>
      <c r="AT289" s="227" t="s">
        <v>260</v>
      </c>
      <c r="AU289" s="227" t="s">
        <v>87</v>
      </c>
      <c r="AY289" s="19" t="s">
        <v>258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85</v>
      </c>
      <c r="BK289" s="228">
        <f>ROUND(I289*H289,2)</f>
        <v>0</v>
      </c>
      <c r="BL289" s="19" t="s">
        <v>263</v>
      </c>
      <c r="BM289" s="227" t="s">
        <v>491</v>
      </c>
    </row>
    <row r="290" s="2" customFormat="1">
      <c r="A290" s="40"/>
      <c r="B290" s="41"/>
      <c r="C290" s="42"/>
      <c r="D290" s="266" t="s">
        <v>275</v>
      </c>
      <c r="E290" s="42"/>
      <c r="F290" s="267" t="s">
        <v>492</v>
      </c>
      <c r="G290" s="42"/>
      <c r="H290" s="42"/>
      <c r="I290" s="231"/>
      <c r="J290" s="42"/>
      <c r="K290" s="42"/>
      <c r="L290" s="46"/>
      <c r="M290" s="232"/>
      <c r="N290" s="23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275</v>
      </c>
      <c r="AU290" s="19" t="s">
        <v>87</v>
      </c>
    </row>
    <row r="291" s="14" customFormat="1">
      <c r="A291" s="14"/>
      <c r="B291" s="244"/>
      <c r="C291" s="245"/>
      <c r="D291" s="229" t="s">
        <v>267</v>
      </c>
      <c r="E291" s="246" t="s">
        <v>35</v>
      </c>
      <c r="F291" s="247" t="s">
        <v>493</v>
      </c>
      <c r="G291" s="245"/>
      <c r="H291" s="248">
        <v>18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267</v>
      </c>
      <c r="AU291" s="254" t="s">
        <v>87</v>
      </c>
      <c r="AV291" s="14" t="s">
        <v>87</v>
      </c>
      <c r="AW291" s="14" t="s">
        <v>37</v>
      </c>
      <c r="AX291" s="14" t="s">
        <v>78</v>
      </c>
      <c r="AY291" s="254" t="s">
        <v>258</v>
      </c>
    </row>
    <row r="292" s="14" customFormat="1">
      <c r="A292" s="14"/>
      <c r="B292" s="244"/>
      <c r="C292" s="245"/>
      <c r="D292" s="229" t="s">
        <v>267</v>
      </c>
      <c r="E292" s="246" t="s">
        <v>35</v>
      </c>
      <c r="F292" s="247" t="s">
        <v>494</v>
      </c>
      <c r="G292" s="245"/>
      <c r="H292" s="248">
        <v>4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267</v>
      </c>
      <c r="AU292" s="254" t="s">
        <v>87</v>
      </c>
      <c r="AV292" s="14" t="s">
        <v>87</v>
      </c>
      <c r="AW292" s="14" t="s">
        <v>37</v>
      </c>
      <c r="AX292" s="14" t="s">
        <v>78</v>
      </c>
      <c r="AY292" s="254" t="s">
        <v>258</v>
      </c>
    </row>
    <row r="293" s="15" customFormat="1">
      <c r="A293" s="15"/>
      <c r="B293" s="255"/>
      <c r="C293" s="256"/>
      <c r="D293" s="229" t="s">
        <v>267</v>
      </c>
      <c r="E293" s="257" t="s">
        <v>35</v>
      </c>
      <c r="F293" s="258" t="s">
        <v>270</v>
      </c>
      <c r="G293" s="256"/>
      <c r="H293" s="259">
        <v>22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5" t="s">
        <v>267</v>
      </c>
      <c r="AU293" s="265" t="s">
        <v>87</v>
      </c>
      <c r="AV293" s="15" t="s">
        <v>263</v>
      </c>
      <c r="AW293" s="15" t="s">
        <v>37</v>
      </c>
      <c r="AX293" s="15" t="s">
        <v>85</v>
      </c>
      <c r="AY293" s="265" t="s">
        <v>258</v>
      </c>
    </row>
    <row r="294" s="2" customFormat="1" ht="37.8" customHeight="1">
      <c r="A294" s="40"/>
      <c r="B294" s="41"/>
      <c r="C294" s="216" t="s">
        <v>495</v>
      </c>
      <c r="D294" s="216" t="s">
        <v>260</v>
      </c>
      <c r="E294" s="217" t="s">
        <v>496</v>
      </c>
      <c r="F294" s="218" t="s">
        <v>497</v>
      </c>
      <c r="G294" s="219" t="s">
        <v>484</v>
      </c>
      <c r="H294" s="220">
        <v>8</v>
      </c>
      <c r="I294" s="221"/>
      <c r="J294" s="222">
        <f>ROUND(I294*H294,2)</f>
        <v>0</v>
      </c>
      <c r="K294" s="218" t="s">
        <v>273</v>
      </c>
      <c r="L294" s="46"/>
      <c r="M294" s="223" t="s">
        <v>35</v>
      </c>
      <c r="N294" s="224" t="s">
        <v>49</v>
      </c>
      <c r="O294" s="86"/>
      <c r="P294" s="225">
        <f>O294*H294</f>
        <v>0</v>
      </c>
      <c r="Q294" s="225">
        <v>0.091050000000000006</v>
      </c>
      <c r="R294" s="225">
        <f>Q294*H294</f>
        <v>0.72840000000000005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263</v>
      </c>
      <c r="AT294" s="227" t="s">
        <v>260</v>
      </c>
      <c r="AU294" s="227" t="s">
        <v>87</v>
      </c>
      <c r="AY294" s="19" t="s">
        <v>258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85</v>
      </c>
      <c r="BK294" s="228">
        <f>ROUND(I294*H294,2)</f>
        <v>0</v>
      </c>
      <c r="BL294" s="19" t="s">
        <v>263</v>
      </c>
      <c r="BM294" s="227" t="s">
        <v>498</v>
      </c>
    </row>
    <row r="295" s="2" customFormat="1">
      <c r="A295" s="40"/>
      <c r="B295" s="41"/>
      <c r="C295" s="42"/>
      <c r="D295" s="266" t="s">
        <v>275</v>
      </c>
      <c r="E295" s="42"/>
      <c r="F295" s="267" t="s">
        <v>499</v>
      </c>
      <c r="G295" s="42"/>
      <c r="H295" s="42"/>
      <c r="I295" s="231"/>
      <c r="J295" s="42"/>
      <c r="K295" s="42"/>
      <c r="L295" s="46"/>
      <c r="M295" s="232"/>
      <c r="N295" s="23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275</v>
      </c>
      <c r="AU295" s="19" t="s">
        <v>87</v>
      </c>
    </row>
    <row r="296" s="14" customFormat="1">
      <c r="A296" s="14"/>
      <c r="B296" s="244"/>
      <c r="C296" s="245"/>
      <c r="D296" s="229" t="s">
        <v>267</v>
      </c>
      <c r="E296" s="246" t="s">
        <v>35</v>
      </c>
      <c r="F296" s="247" t="s">
        <v>500</v>
      </c>
      <c r="G296" s="245"/>
      <c r="H296" s="248">
        <v>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267</v>
      </c>
      <c r="AU296" s="254" t="s">
        <v>87</v>
      </c>
      <c r="AV296" s="14" t="s">
        <v>87</v>
      </c>
      <c r="AW296" s="14" t="s">
        <v>37</v>
      </c>
      <c r="AX296" s="14" t="s">
        <v>78</v>
      </c>
      <c r="AY296" s="254" t="s">
        <v>258</v>
      </c>
    </row>
    <row r="297" s="15" customFormat="1">
      <c r="A297" s="15"/>
      <c r="B297" s="255"/>
      <c r="C297" s="256"/>
      <c r="D297" s="229" t="s">
        <v>267</v>
      </c>
      <c r="E297" s="257" t="s">
        <v>35</v>
      </c>
      <c r="F297" s="258" t="s">
        <v>270</v>
      </c>
      <c r="G297" s="256"/>
      <c r="H297" s="259">
        <v>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267</v>
      </c>
      <c r="AU297" s="265" t="s">
        <v>87</v>
      </c>
      <c r="AV297" s="15" t="s">
        <v>263</v>
      </c>
      <c r="AW297" s="15" t="s">
        <v>37</v>
      </c>
      <c r="AX297" s="15" t="s">
        <v>85</v>
      </c>
      <c r="AY297" s="265" t="s">
        <v>258</v>
      </c>
    </row>
    <row r="298" s="2" customFormat="1" ht="33" customHeight="1">
      <c r="A298" s="40"/>
      <c r="B298" s="41"/>
      <c r="C298" s="216" t="s">
        <v>501</v>
      </c>
      <c r="D298" s="216" t="s">
        <v>260</v>
      </c>
      <c r="E298" s="217" t="s">
        <v>502</v>
      </c>
      <c r="F298" s="218" t="s">
        <v>503</v>
      </c>
      <c r="G298" s="219" t="s">
        <v>402</v>
      </c>
      <c r="H298" s="220">
        <v>1.073</v>
      </c>
      <c r="I298" s="221"/>
      <c r="J298" s="222">
        <f>ROUND(I298*H298,2)</f>
        <v>0</v>
      </c>
      <c r="K298" s="218" t="s">
        <v>273</v>
      </c>
      <c r="L298" s="46"/>
      <c r="M298" s="223" t="s">
        <v>35</v>
      </c>
      <c r="N298" s="224" t="s">
        <v>49</v>
      </c>
      <c r="O298" s="86"/>
      <c r="P298" s="225">
        <f>O298*H298</f>
        <v>0</v>
      </c>
      <c r="Q298" s="225">
        <v>1.0900000000000001</v>
      </c>
      <c r="R298" s="225">
        <f>Q298*H298</f>
        <v>1.16957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263</v>
      </c>
      <c r="AT298" s="227" t="s">
        <v>260</v>
      </c>
      <c r="AU298" s="227" t="s">
        <v>87</v>
      </c>
      <c r="AY298" s="19" t="s">
        <v>258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85</v>
      </c>
      <c r="BK298" s="228">
        <f>ROUND(I298*H298,2)</f>
        <v>0</v>
      </c>
      <c r="BL298" s="19" t="s">
        <v>263</v>
      </c>
      <c r="BM298" s="227" t="s">
        <v>504</v>
      </c>
    </row>
    <row r="299" s="2" customFormat="1">
      <c r="A299" s="40"/>
      <c r="B299" s="41"/>
      <c r="C299" s="42"/>
      <c r="D299" s="266" t="s">
        <v>275</v>
      </c>
      <c r="E299" s="42"/>
      <c r="F299" s="267" t="s">
        <v>505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275</v>
      </c>
      <c r="AU299" s="19" t="s">
        <v>87</v>
      </c>
    </row>
    <row r="300" s="14" customFormat="1">
      <c r="A300" s="14"/>
      <c r="B300" s="244"/>
      <c r="C300" s="245"/>
      <c r="D300" s="229" t="s">
        <v>267</v>
      </c>
      <c r="E300" s="246" t="s">
        <v>35</v>
      </c>
      <c r="F300" s="247" t="s">
        <v>506</v>
      </c>
      <c r="G300" s="245"/>
      <c r="H300" s="248">
        <v>0.35699999999999998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267</v>
      </c>
      <c r="AU300" s="254" t="s">
        <v>87</v>
      </c>
      <c r="AV300" s="14" t="s">
        <v>87</v>
      </c>
      <c r="AW300" s="14" t="s">
        <v>37</v>
      </c>
      <c r="AX300" s="14" t="s">
        <v>78</v>
      </c>
      <c r="AY300" s="254" t="s">
        <v>258</v>
      </c>
    </row>
    <row r="301" s="14" customFormat="1">
      <c r="A301" s="14"/>
      <c r="B301" s="244"/>
      <c r="C301" s="245"/>
      <c r="D301" s="229" t="s">
        <v>267</v>
      </c>
      <c r="E301" s="246" t="s">
        <v>35</v>
      </c>
      <c r="F301" s="247" t="s">
        <v>507</v>
      </c>
      <c r="G301" s="245"/>
      <c r="H301" s="248">
        <v>0.081000000000000003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267</v>
      </c>
      <c r="AU301" s="254" t="s">
        <v>87</v>
      </c>
      <c r="AV301" s="14" t="s">
        <v>87</v>
      </c>
      <c r="AW301" s="14" t="s">
        <v>37</v>
      </c>
      <c r="AX301" s="14" t="s">
        <v>78</v>
      </c>
      <c r="AY301" s="254" t="s">
        <v>258</v>
      </c>
    </row>
    <row r="302" s="14" customFormat="1">
      <c r="A302" s="14"/>
      <c r="B302" s="244"/>
      <c r="C302" s="245"/>
      <c r="D302" s="229" t="s">
        <v>267</v>
      </c>
      <c r="E302" s="246" t="s">
        <v>35</v>
      </c>
      <c r="F302" s="247" t="s">
        <v>508</v>
      </c>
      <c r="G302" s="245"/>
      <c r="H302" s="248">
        <v>0.066000000000000003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267</v>
      </c>
      <c r="AU302" s="254" t="s">
        <v>87</v>
      </c>
      <c r="AV302" s="14" t="s">
        <v>87</v>
      </c>
      <c r="AW302" s="14" t="s">
        <v>37</v>
      </c>
      <c r="AX302" s="14" t="s">
        <v>78</v>
      </c>
      <c r="AY302" s="254" t="s">
        <v>258</v>
      </c>
    </row>
    <row r="303" s="14" customFormat="1">
      <c r="A303" s="14"/>
      <c r="B303" s="244"/>
      <c r="C303" s="245"/>
      <c r="D303" s="229" t="s">
        <v>267</v>
      </c>
      <c r="E303" s="246" t="s">
        <v>35</v>
      </c>
      <c r="F303" s="247" t="s">
        <v>509</v>
      </c>
      <c r="G303" s="245"/>
      <c r="H303" s="248">
        <v>0.035000000000000003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267</v>
      </c>
      <c r="AU303" s="254" t="s">
        <v>87</v>
      </c>
      <c r="AV303" s="14" t="s">
        <v>87</v>
      </c>
      <c r="AW303" s="14" t="s">
        <v>37</v>
      </c>
      <c r="AX303" s="14" t="s">
        <v>78</v>
      </c>
      <c r="AY303" s="254" t="s">
        <v>258</v>
      </c>
    </row>
    <row r="304" s="14" customFormat="1">
      <c r="A304" s="14"/>
      <c r="B304" s="244"/>
      <c r="C304" s="245"/>
      <c r="D304" s="229" t="s">
        <v>267</v>
      </c>
      <c r="E304" s="246" t="s">
        <v>35</v>
      </c>
      <c r="F304" s="247" t="s">
        <v>510</v>
      </c>
      <c r="G304" s="245"/>
      <c r="H304" s="248">
        <v>0.45200000000000001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267</v>
      </c>
      <c r="AU304" s="254" t="s">
        <v>87</v>
      </c>
      <c r="AV304" s="14" t="s">
        <v>87</v>
      </c>
      <c r="AW304" s="14" t="s">
        <v>37</v>
      </c>
      <c r="AX304" s="14" t="s">
        <v>78</v>
      </c>
      <c r="AY304" s="254" t="s">
        <v>258</v>
      </c>
    </row>
    <row r="305" s="14" customFormat="1">
      <c r="A305" s="14"/>
      <c r="B305" s="244"/>
      <c r="C305" s="245"/>
      <c r="D305" s="229" t="s">
        <v>267</v>
      </c>
      <c r="E305" s="246" t="s">
        <v>35</v>
      </c>
      <c r="F305" s="247" t="s">
        <v>511</v>
      </c>
      <c r="G305" s="245"/>
      <c r="H305" s="248">
        <v>0.082000000000000003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267</v>
      </c>
      <c r="AU305" s="254" t="s">
        <v>87</v>
      </c>
      <c r="AV305" s="14" t="s">
        <v>87</v>
      </c>
      <c r="AW305" s="14" t="s">
        <v>37</v>
      </c>
      <c r="AX305" s="14" t="s">
        <v>78</v>
      </c>
      <c r="AY305" s="254" t="s">
        <v>258</v>
      </c>
    </row>
    <row r="306" s="15" customFormat="1">
      <c r="A306" s="15"/>
      <c r="B306" s="255"/>
      <c r="C306" s="256"/>
      <c r="D306" s="229" t="s">
        <v>267</v>
      </c>
      <c r="E306" s="257" t="s">
        <v>35</v>
      </c>
      <c r="F306" s="258" t="s">
        <v>270</v>
      </c>
      <c r="G306" s="256"/>
      <c r="H306" s="259">
        <v>1.073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5" t="s">
        <v>267</v>
      </c>
      <c r="AU306" s="265" t="s">
        <v>87</v>
      </c>
      <c r="AV306" s="15" t="s">
        <v>263</v>
      </c>
      <c r="AW306" s="15" t="s">
        <v>37</v>
      </c>
      <c r="AX306" s="15" t="s">
        <v>85</v>
      </c>
      <c r="AY306" s="265" t="s">
        <v>258</v>
      </c>
    </row>
    <row r="307" s="2" customFormat="1" ht="24.15" customHeight="1">
      <c r="A307" s="40"/>
      <c r="B307" s="41"/>
      <c r="C307" s="216" t="s">
        <v>512</v>
      </c>
      <c r="D307" s="216" t="s">
        <v>260</v>
      </c>
      <c r="E307" s="217" t="s">
        <v>513</v>
      </c>
      <c r="F307" s="218" t="s">
        <v>514</v>
      </c>
      <c r="G307" s="219" t="s">
        <v>124</v>
      </c>
      <c r="H307" s="220">
        <v>7.5</v>
      </c>
      <c r="I307" s="221"/>
      <c r="J307" s="222">
        <f>ROUND(I307*H307,2)</f>
        <v>0</v>
      </c>
      <c r="K307" s="218" t="s">
        <v>273</v>
      </c>
      <c r="L307" s="46"/>
      <c r="M307" s="223" t="s">
        <v>35</v>
      </c>
      <c r="N307" s="224" t="s">
        <v>49</v>
      </c>
      <c r="O307" s="86"/>
      <c r="P307" s="225">
        <f>O307*H307</f>
        <v>0</v>
      </c>
      <c r="Q307" s="225">
        <v>0.00029999999999999997</v>
      </c>
      <c r="R307" s="225">
        <f>Q307*H307</f>
        <v>0.0022499999999999998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263</v>
      </c>
      <c r="AT307" s="227" t="s">
        <v>260</v>
      </c>
      <c r="AU307" s="227" t="s">
        <v>87</v>
      </c>
      <c r="AY307" s="19" t="s">
        <v>258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85</v>
      </c>
      <c r="BK307" s="228">
        <f>ROUND(I307*H307,2)</f>
        <v>0</v>
      </c>
      <c r="BL307" s="19" t="s">
        <v>263</v>
      </c>
      <c r="BM307" s="227" t="s">
        <v>515</v>
      </c>
    </row>
    <row r="308" s="2" customFormat="1">
      <c r="A308" s="40"/>
      <c r="B308" s="41"/>
      <c r="C308" s="42"/>
      <c r="D308" s="266" t="s">
        <v>275</v>
      </c>
      <c r="E308" s="42"/>
      <c r="F308" s="267" t="s">
        <v>516</v>
      </c>
      <c r="G308" s="42"/>
      <c r="H308" s="42"/>
      <c r="I308" s="231"/>
      <c r="J308" s="42"/>
      <c r="K308" s="42"/>
      <c r="L308" s="46"/>
      <c r="M308" s="232"/>
      <c r="N308" s="23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275</v>
      </c>
      <c r="AU308" s="19" t="s">
        <v>87</v>
      </c>
    </row>
    <row r="309" s="14" customFormat="1">
      <c r="A309" s="14"/>
      <c r="B309" s="244"/>
      <c r="C309" s="245"/>
      <c r="D309" s="229" t="s">
        <v>267</v>
      </c>
      <c r="E309" s="246" t="s">
        <v>35</v>
      </c>
      <c r="F309" s="247" t="s">
        <v>517</v>
      </c>
      <c r="G309" s="245"/>
      <c r="H309" s="248">
        <v>7.5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267</v>
      </c>
      <c r="AU309" s="254" t="s">
        <v>87</v>
      </c>
      <c r="AV309" s="14" t="s">
        <v>87</v>
      </c>
      <c r="AW309" s="14" t="s">
        <v>37</v>
      </c>
      <c r="AX309" s="14" t="s">
        <v>78</v>
      </c>
      <c r="AY309" s="254" t="s">
        <v>258</v>
      </c>
    </row>
    <row r="310" s="15" customFormat="1">
      <c r="A310" s="15"/>
      <c r="B310" s="255"/>
      <c r="C310" s="256"/>
      <c r="D310" s="229" t="s">
        <v>267</v>
      </c>
      <c r="E310" s="257" t="s">
        <v>35</v>
      </c>
      <c r="F310" s="258" t="s">
        <v>270</v>
      </c>
      <c r="G310" s="256"/>
      <c r="H310" s="259">
        <v>7.5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267</v>
      </c>
      <c r="AU310" s="265" t="s">
        <v>87</v>
      </c>
      <c r="AV310" s="15" t="s">
        <v>263</v>
      </c>
      <c r="AW310" s="15" t="s">
        <v>37</v>
      </c>
      <c r="AX310" s="15" t="s">
        <v>85</v>
      </c>
      <c r="AY310" s="265" t="s">
        <v>258</v>
      </c>
    </row>
    <row r="311" s="2" customFormat="1" ht="33" customHeight="1">
      <c r="A311" s="40"/>
      <c r="B311" s="41"/>
      <c r="C311" s="216" t="s">
        <v>518</v>
      </c>
      <c r="D311" s="216" t="s">
        <v>260</v>
      </c>
      <c r="E311" s="217" t="s">
        <v>519</v>
      </c>
      <c r="F311" s="218" t="s">
        <v>520</v>
      </c>
      <c r="G311" s="219" t="s">
        <v>124</v>
      </c>
      <c r="H311" s="220">
        <v>82.200000000000003</v>
      </c>
      <c r="I311" s="221"/>
      <c r="J311" s="222">
        <f>ROUND(I311*H311,2)</f>
        <v>0</v>
      </c>
      <c r="K311" s="218" t="s">
        <v>273</v>
      </c>
      <c r="L311" s="46"/>
      <c r="M311" s="223" t="s">
        <v>35</v>
      </c>
      <c r="N311" s="224" t="s">
        <v>49</v>
      </c>
      <c r="O311" s="86"/>
      <c r="P311" s="225">
        <f>O311*H311</f>
        <v>0</v>
      </c>
      <c r="Q311" s="225">
        <v>0.24127000000000001</v>
      </c>
      <c r="R311" s="225">
        <f>Q311*H311</f>
        <v>19.832394000000001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263</v>
      </c>
      <c r="AT311" s="227" t="s">
        <v>260</v>
      </c>
      <c r="AU311" s="227" t="s">
        <v>87</v>
      </c>
      <c r="AY311" s="19" t="s">
        <v>258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85</v>
      </c>
      <c r="BK311" s="228">
        <f>ROUND(I311*H311,2)</f>
        <v>0</v>
      </c>
      <c r="BL311" s="19" t="s">
        <v>263</v>
      </c>
      <c r="BM311" s="227" t="s">
        <v>521</v>
      </c>
    </row>
    <row r="312" s="2" customFormat="1">
      <c r="A312" s="40"/>
      <c r="B312" s="41"/>
      <c r="C312" s="42"/>
      <c r="D312" s="266" t="s">
        <v>275</v>
      </c>
      <c r="E312" s="42"/>
      <c r="F312" s="267" t="s">
        <v>522</v>
      </c>
      <c r="G312" s="42"/>
      <c r="H312" s="42"/>
      <c r="I312" s="231"/>
      <c r="J312" s="42"/>
      <c r="K312" s="42"/>
      <c r="L312" s="46"/>
      <c r="M312" s="232"/>
      <c r="N312" s="23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275</v>
      </c>
      <c r="AU312" s="19" t="s">
        <v>87</v>
      </c>
    </row>
    <row r="313" s="14" customFormat="1">
      <c r="A313" s="14"/>
      <c r="B313" s="244"/>
      <c r="C313" s="245"/>
      <c r="D313" s="229" t="s">
        <v>267</v>
      </c>
      <c r="E313" s="246" t="s">
        <v>35</v>
      </c>
      <c r="F313" s="247" t="s">
        <v>523</v>
      </c>
      <c r="G313" s="245"/>
      <c r="H313" s="248">
        <v>82.200000000000003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267</v>
      </c>
      <c r="AU313" s="254" t="s">
        <v>87</v>
      </c>
      <c r="AV313" s="14" t="s">
        <v>87</v>
      </c>
      <c r="AW313" s="14" t="s">
        <v>37</v>
      </c>
      <c r="AX313" s="14" t="s">
        <v>78</v>
      </c>
      <c r="AY313" s="254" t="s">
        <v>258</v>
      </c>
    </row>
    <row r="314" s="15" customFormat="1">
      <c r="A314" s="15"/>
      <c r="B314" s="255"/>
      <c r="C314" s="256"/>
      <c r="D314" s="229" t="s">
        <v>267</v>
      </c>
      <c r="E314" s="257" t="s">
        <v>153</v>
      </c>
      <c r="F314" s="258" t="s">
        <v>270</v>
      </c>
      <c r="G314" s="256"/>
      <c r="H314" s="259">
        <v>82.200000000000003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5" t="s">
        <v>267</v>
      </c>
      <c r="AU314" s="265" t="s">
        <v>87</v>
      </c>
      <c r="AV314" s="15" t="s">
        <v>263</v>
      </c>
      <c r="AW314" s="15" t="s">
        <v>37</v>
      </c>
      <c r="AX314" s="15" t="s">
        <v>85</v>
      </c>
      <c r="AY314" s="265" t="s">
        <v>258</v>
      </c>
    </row>
    <row r="315" s="2" customFormat="1" ht="21.75" customHeight="1">
      <c r="A315" s="40"/>
      <c r="B315" s="41"/>
      <c r="C315" s="279" t="s">
        <v>524</v>
      </c>
      <c r="D315" s="279" t="s">
        <v>419</v>
      </c>
      <c r="E315" s="280" t="s">
        <v>525</v>
      </c>
      <c r="F315" s="281" t="s">
        <v>526</v>
      </c>
      <c r="G315" s="282" t="s">
        <v>484</v>
      </c>
      <c r="H315" s="283">
        <v>254.41</v>
      </c>
      <c r="I315" s="284"/>
      <c r="J315" s="285">
        <f>ROUND(I315*H315,2)</f>
        <v>0</v>
      </c>
      <c r="K315" s="281" t="s">
        <v>35</v>
      </c>
      <c r="L315" s="286"/>
      <c r="M315" s="287" t="s">
        <v>35</v>
      </c>
      <c r="N315" s="288" t="s">
        <v>49</v>
      </c>
      <c r="O315" s="86"/>
      <c r="P315" s="225">
        <f>O315*H315</f>
        <v>0</v>
      </c>
      <c r="Q315" s="225">
        <v>0.035000000000000003</v>
      </c>
      <c r="R315" s="225">
        <f>Q315*H315</f>
        <v>8.9043500000000009</v>
      </c>
      <c r="S315" s="225">
        <v>0</v>
      </c>
      <c r="T315" s="22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7" t="s">
        <v>197</v>
      </c>
      <c r="AT315" s="227" t="s">
        <v>419</v>
      </c>
      <c r="AU315" s="227" t="s">
        <v>87</v>
      </c>
      <c r="AY315" s="19" t="s">
        <v>258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19" t="s">
        <v>85</v>
      </c>
      <c r="BK315" s="228">
        <f>ROUND(I315*H315,2)</f>
        <v>0</v>
      </c>
      <c r="BL315" s="19" t="s">
        <v>263</v>
      </c>
      <c r="BM315" s="227" t="s">
        <v>527</v>
      </c>
    </row>
    <row r="316" s="14" customFormat="1">
      <c r="A316" s="14"/>
      <c r="B316" s="244"/>
      <c r="C316" s="245"/>
      <c r="D316" s="229" t="s">
        <v>267</v>
      </c>
      <c r="E316" s="246" t="s">
        <v>35</v>
      </c>
      <c r="F316" s="247" t="s">
        <v>528</v>
      </c>
      <c r="G316" s="245"/>
      <c r="H316" s="248">
        <v>247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267</v>
      </c>
      <c r="AU316" s="254" t="s">
        <v>87</v>
      </c>
      <c r="AV316" s="14" t="s">
        <v>87</v>
      </c>
      <c r="AW316" s="14" t="s">
        <v>37</v>
      </c>
      <c r="AX316" s="14" t="s">
        <v>78</v>
      </c>
      <c r="AY316" s="254" t="s">
        <v>258</v>
      </c>
    </row>
    <row r="317" s="15" customFormat="1">
      <c r="A317" s="15"/>
      <c r="B317" s="255"/>
      <c r="C317" s="256"/>
      <c r="D317" s="229" t="s">
        <v>267</v>
      </c>
      <c r="E317" s="257" t="s">
        <v>35</v>
      </c>
      <c r="F317" s="258" t="s">
        <v>270</v>
      </c>
      <c r="G317" s="256"/>
      <c r="H317" s="259">
        <v>247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5" t="s">
        <v>267</v>
      </c>
      <c r="AU317" s="265" t="s">
        <v>87</v>
      </c>
      <c r="AV317" s="15" t="s">
        <v>263</v>
      </c>
      <c r="AW317" s="15" t="s">
        <v>37</v>
      </c>
      <c r="AX317" s="15" t="s">
        <v>85</v>
      </c>
      <c r="AY317" s="265" t="s">
        <v>258</v>
      </c>
    </row>
    <row r="318" s="14" customFormat="1">
      <c r="A318" s="14"/>
      <c r="B318" s="244"/>
      <c r="C318" s="245"/>
      <c r="D318" s="229" t="s">
        <v>267</v>
      </c>
      <c r="E318" s="245"/>
      <c r="F318" s="247" t="s">
        <v>529</v>
      </c>
      <c r="G318" s="245"/>
      <c r="H318" s="248">
        <v>254.41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267</v>
      </c>
      <c r="AU318" s="254" t="s">
        <v>87</v>
      </c>
      <c r="AV318" s="14" t="s">
        <v>87</v>
      </c>
      <c r="AW318" s="14" t="s">
        <v>4</v>
      </c>
      <c r="AX318" s="14" t="s">
        <v>85</v>
      </c>
      <c r="AY318" s="254" t="s">
        <v>258</v>
      </c>
    </row>
    <row r="319" s="2" customFormat="1" ht="21.75" customHeight="1">
      <c r="A319" s="40"/>
      <c r="B319" s="41"/>
      <c r="C319" s="279" t="s">
        <v>530</v>
      </c>
      <c r="D319" s="279" t="s">
        <v>419</v>
      </c>
      <c r="E319" s="280" t="s">
        <v>531</v>
      </c>
      <c r="F319" s="281" t="s">
        <v>532</v>
      </c>
      <c r="G319" s="282" t="s">
        <v>484</v>
      </c>
      <c r="H319" s="283">
        <v>254.41</v>
      </c>
      <c r="I319" s="284"/>
      <c r="J319" s="285">
        <f>ROUND(I319*H319,2)</f>
        <v>0</v>
      </c>
      <c r="K319" s="281" t="s">
        <v>35</v>
      </c>
      <c r="L319" s="286"/>
      <c r="M319" s="287" t="s">
        <v>35</v>
      </c>
      <c r="N319" s="288" t="s">
        <v>49</v>
      </c>
      <c r="O319" s="86"/>
      <c r="P319" s="225">
        <f>O319*H319</f>
        <v>0</v>
      </c>
      <c r="Q319" s="225">
        <v>0.027</v>
      </c>
      <c r="R319" s="225">
        <f>Q319*H319</f>
        <v>6.8690699999999998</v>
      </c>
      <c r="S319" s="225">
        <v>0</v>
      </c>
      <c r="T319" s="22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7" t="s">
        <v>197</v>
      </c>
      <c r="AT319" s="227" t="s">
        <v>419</v>
      </c>
      <c r="AU319" s="227" t="s">
        <v>87</v>
      </c>
      <c r="AY319" s="19" t="s">
        <v>258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19" t="s">
        <v>85</v>
      </c>
      <c r="BK319" s="228">
        <f>ROUND(I319*H319,2)</f>
        <v>0</v>
      </c>
      <c r="BL319" s="19" t="s">
        <v>263</v>
      </c>
      <c r="BM319" s="227" t="s">
        <v>533</v>
      </c>
    </row>
    <row r="320" s="14" customFormat="1">
      <c r="A320" s="14"/>
      <c r="B320" s="244"/>
      <c r="C320" s="245"/>
      <c r="D320" s="229" t="s">
        <v>267</v>
      </c>
      <c r="E320" s="246" t="s">
        <v>35</v>
      </c>
      <c r="F320" s="247" t="s">
        <v>528</v>
      </c>
      <c r="G320" s="245"/>
      <c r="H320" s="248">
        <v>247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267</v>
      </c>
      <c r="AU320" s="254" t="s">
        <v>87</v>
      </c>
      <c r="AV320" s="14" t="s">
        <v>87</v>
      </c>
      <c r="AW320" s="14" t="s">
        <v>37</v>
      </c>
      <c r="AX320" s="14" t="s">
        <v>78</v>
      </c>
      <c r="AY320" s="254" t="s">
        <v>258</v>
      </c>
    </row>
    <row r="321" s="15" customFormat="1">
      <c r="A321" s="15"/>
      <c r="B321" s="255"/>
      <c r="C321" s="256"/>
      <c r="D321" s="229" t="s">
        <v>267</v>
      </c>
      <c r="E321" s="257" t="s">
        <v>35</v>
      </c>
      <c r="F321" s="258" t="s">
        <v>270</v>
      </c>
      <c r="G321" s="256"/>
      <c r="H321" s="259">
        <v>247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5" t="s">
        <v>267</v>
      </c>
      <c r="AU321" s="265" t="s">
        <v>87</v>
      </c>
      <c r="AV321" s="15" t="s">
        <v>263</v>
      </c>
      <c r="AW321" s="15" t="s">
        <v>37</v>
      </c>
      <c r="AX321" s="15" t="s">
        <v>85</v>
      </c>
      <c r="AY321" s="265" t="s">
        <v>258</v>
      </c>
    </row>
    <row r="322" s="14" customFormat="1">
      <c r="A322" s="14"/>
      <c r="B322" s="244"/>
      <c r="C322" s="245"/>
      <c r="D322" s="229" t="s">
        <v>267</v>
      </c>
      <c r="E322" s="245"/>
      <c r="F322" s="247" t="s">
        <v>529</v>
      </c>
      <c r="G322" s="245"/>
      <c r="H322" s="248">
        <v>254.41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267</v>
      </c>
      <c r="AU322" s="254" t="s">
        <v>87</v>
      </c>
      <c r="AV322" s="14" t="s">
        <v>87</v>
      </c>
      <c r="AW322" s="14" t="s">
        <v>4</v>
      </c>
      <c r="AX322" s="14" t="s">
        <v>85</v>
      </c>
      <c r="AY322" s="254" t="s">
        <v>258</v>
      </c>
    </row>
    <row r="323" s="2" customFormat="1" ht="37.8" customHeight="1">
      <c r="A323" s="40"/>
      <c r="B323" s="41"/>
      <c r="C323" s="216" t="s">
        <v>534</v>
      </c>
      <c r="D323" s="216" t="s">
        <v>260</v>
      </c>
      <c r="E323" s="217" t="s">
        <v>535</v>
      </c>
      <c r="F323" s="218" t="s">
        <v>536</v>
      </c>
      <c r="G323" s="219" t="s">
        <v>117</v>
      </c>
      <c r="H323" s="220">
        <v>395.17599999999999</v>
      </c>
      <c r="I323" s="221"/>
      <c r="J323" s="222">
        <f>ROUND(I323*H323,2)</f>
        <v>0</v>
      </c>
      <c r="K323" s="218" t="s">
        <v>35</v>
      </c>
      <c r="L323" s="46"/>
      <c r="M323" s="223" t="s">
        <v>35</v>
      </c>
      <c r="N323" s="224" t="s">
        <v>49</v>
      </c>
      <c r="O323" s="86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7" t="s">
        <v>263</v>
      </c>
      <c r="AT323" s="227" t="s">
        <v>260</v>
      </c>
      <c r="AU323" s="227" t="s">
        <v>87</v>
      </c>
      <c r="AY323" s="19" t="s">
        <v>258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9" t="s">
        <v>85</v>
      </c>
      <c r="BK323" s="228">
        <f>ROUND(I323*H323,2)</f>
        <v>0</v>
      </c>
      <c r="BL323" s="19" t="s">
        <v>263</v>
      </c>
      <c r="BM323" s="227" t="s">
        <v>537</v>
      </c>
    </row>
    <row r="324" s="2" customFormat="1">
      <c r="A324" s="40"/>
      <c r="B324" s="41"/>
      <c r="C324" s="42"/>
      <c r="D324" s="229" t="s">
        <v>265</v>
      </c>
      <c r="E324" s="42"/>
      <c r="F324" s="230" t="s">
        <v>538</v>
      </c>
      <c r="G324" s="42"/>
      <c r="H324" s="42"/>
      <c r="I324" s="231"/>
      <c r="J324" s="42"/>
      <c r="K324" s="42"/>
      <c r="L324" s="46"/>
      <c r="M324" s="232"/>
      <c r="N324" s="23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265</v>
      </c>
      <c r="AU324" s="19" t="s">
        <v>87</v>
      </c>
    </row>
    <row r="325" s="2" customFormat="1" ht="55.5" customHeight="1">
      <c r="A325" s="40"/>
      <c r="B325" s="41"/>
      <c r="C325" s="279" t="s">
        <v>539</v>
      </c>
      <c r="D325" s="279" t="s">
        <v>419</v>
      </c>
      <c r="E325" s="280" t="s">
        <v>540</v>
      </c>
      <c r="F325" s="281" t="s">
        <v>541</v>
      </c>
      <c r="G325" s="282" t="s">
        <v>117</v>
      </c>
      <c r="H325" s="283">
        <v>395.17599999999999</v>
      </c>
      <c r="I325" s="284"/>
      <c r="J325" s="285">
        <f>ROUND(I325*H325,2)</f>
        <v>0</v>
      </c>
      <c r="K325" s="281" t="s">
        <v>35</v>
      </c>
      <c r="L325" s="286"/>
      <c r="M325" s="287" t="s">
        <v>35</v>
      </c>
      <c r="N325" s="288" t="s">
        <v>49</v>
      </c>
      <c r="O325" s="86"/>
      <c r="P325" s="225">
        <f>O325*H325</f>
        <v>0</v>
      </c>
      <c r="Q325" s="225">
        <v>0.032300000000000002</v>
      </c>
      <c r="R325" s="225">
        <f>Q325*H325</f>
        <v>12.764184800000001</v>
      </c>
      <c r="S325" s="225">
        <v>0</v>
      </c>
      <c r="T325" s="22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7" t="s">
        <v>197</v>
      </c>
      <c r="AT325" s="227" t="s">
        <v>419</v>
      </c>
      <c r="AU325" s="227" t="s">
        <v>87</v>
      </c>
      <c r="AY325" s="19" t="s">
        <v>258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19" t="s">
        <v>85</v>
      </c>
      <c r="BK325" s="228">
        <f>ROUND(I325*H325,2)</f>
        <v>0</v>
      </c>
      <c r="BL325" s="19" t="s">
        <v>263</v>
      </c>
      <c r="BM325" s="227" t="s">
        <v>542</v>
      </c>
    </row>
    <row r="326" s="14" customFormat="1">
      <c r="A326" s="14"/>
      <c r="B326" s="244"/>
      <c r="C326" s="245"/>
      <c r="D326" s="229" t="s">
        <v>267</v>
      </c>
      <c r="E326" s="246" t="s">
        <v>35</v>
      </c>
      <c r="F326" s="247" t="s">
        <v>543</v>
      </c>
      <c r="G326" s="245"/>
      <c r="H326" s="248">
        <v>80.488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267</v>
      </c>
      <c r="AU326" s="254" t="s">
        <v>87</v>
      </c>
      <c r="AV326" s="14" t="s">
        <v>87</v>
      </c>
      <c r="AW326" s="14" t="s">
        <v>37</v>
      </c>
      <c r="AX326" s="14" t="s">
        <v>78</v>
      </c>
      <c r="AY326" s="254" t="s">
        <v>258</v>
      </c>
    </row>
    <row r="327" s="14" customFormat="1">
      <c r="A327" s="14"/>
      <c r="B327" s="244"/>
      <c r="C327" s="245"/>
      <c r="D327" s="229" t="s">
        <v>267</v>
      </c>
      <c r="E327" s="246" t="s">
        <v>35</v>
      </c>
      <c r="F327" s="247" t="s">
        <v>544</v>
      </c>
      <c r="G327" s="245"/>
      <c r="H327" s="248">
        <v>77.200000000000003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267</v>
      </c>
      <c r="AU327" s="254" t="s">
        <v>87</v>
      </c>
      <c r="AV327" s="14" t="s">
        <v>87</v>
      </c>
      <c r="AW327" s="14" t="s">
        <v>37</v>
      </c>
      <c r="AX327" s="14" t="s">
        <v>78</v>
      </c>
      <c r="AY327" s="254" t="s">
        <v>258</v>
      </c>
    </row>
    <row r="328" s="14" customFormat="1">
      <c r="A328" s="14"/>
      <c r="B328" s="244"/>
      <c r="C328" s="245"/>
      <c r="D328" s="229" t="s">
        <v>267</v>
      </c>
      <c r="E328" s="246" t="s">
        <v>35</v>
      </c>
      <c r="F328" s="247" t="s">
        <v>545</v>
      </c>
      <c r="G328" s="245"/>
      <c r="H328" s="248">
        <v>79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267</v>
      </c>
      <c r="AU328" s="254" t="s">
        <v>87</v>
      </c>
      <c r="AV328" s="14" t="s">
        <v>87</v>
      </c>
      <c r="AW328" s="14" t="s">
        <v>37</v>
      </c>
      <c r="AX328" s="14" t="s">
        <v>78</v>
      </c>
      <c r="AY328" s="254" t="s">
        <v>258</v>
      </c>
    </row>
    <row r="329" s="14" customFormat="1">
      <c r="A329" s="14"/>
      <c r="B329" s="244"/>
      <c r="C329" s="245"/>
      <c r="D329" s="229" t="s">
        <v>267</v>
      </c>
      <c r="E329" s="246" t="s">
        <v>35</v>
      </c>
      <c r="F329" s="247" t="s">
        <v>546</v>
      </c>
      <c r="G329" s="245"/>
      <c r="H329" s="248">
        <v>158.488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267</v>
      </c>
      <c r="AU329" s="254" t="s">
        <v>87</v>
      </c>
      <c r="AV329" s="14" t="s">
        <v>87</v>
      </c>
      <c r="AW329" s="14" t="s">
        <v>37</v>
      </c>
      <c r="AX329" s="14" t="s">
        <v>78</v>
      </c>
      <c r="AY329" s="254" t="s">
        <v>258</v>
      </c>
    </row>
    <row r="330" s="15" customFormat="1">
      <c r="A330" s="15"/>
      <c r="B330" s="255"/>
      <c r="C330" s="256"/>
      <c r="D330" s="229" t="s">
        <v>267</v>
      </c>
      <c r="E330" s="257" t="s">
        <v>35</v>
      </c>
      <c r="F330" s="258" t="s">
        <v>270</v>
      </c>
      <c r="G330" s="256"/>
      <c r="H330" s="259">
        <v>395.17599999999999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267</v>
      </c>
      <c r="AU330" s="265" t="s">
        <v>87</v>
      </c>
      <c r="AV330" s="15" t="s">
        <v>263</v>
      </c>
      <c r="AW330" s="15" t="s">
        <v>37</v>
      </c>
      <c r="AX330" s="15" t="s">
        <v>85</v>
      </c>
      <c r="AY330" s="265" t="s">
        <v>258</v>
      </c>
    </row>
    <row r="331" s="2" customFormat="1" ht="24.15" customHeight="1">
      <c r="A331" s="40"/>
      <c r="B331" s="41"/>
      <c r="C331" s="216" t="s">
        <v>547</v>
      </c>
      <c r="D331" s="216" t="s">
        <v>260</v>
      </c>
      <c r="E331" s="217" t="s">
        <v>548</v>
      </c>
      <c r="F331" s="218" t="s">
        <v>549</v>
      </c>
      <c r="G331" s="219" t="s">
        <v>117</v>
      </c>
      <c r="H331" s="220">
        <v>400</v>
      </c>
      <c r="I331" s="221"/>
      <c r="J331" s="222">
        <f>ROUND(I331*H331,2)</f>
        <v>0</v>
      </c>
      <c r="K331" s="218" t="s">
        <v>35</v>
      </c>
      <c r="L331" s="46"/>
      <c r="M331" s="223" t="s">
        <v>35</v>
      </c>
      <c r="N331" s="224" t="s">
        <v>49</v>
      </c>
      <c r="O331" s="86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263</v>
      </c>
      <c r="AT331" s="227" t="s">
        <v>260</v>
      </c>
      <c r="AU331" s="227" t="s">
        <v>87</v>
      </c>
      <c r="AY331" s="19" t="s">
        <v>258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85</v>
      </c>
      <c r="BK331" s="228">
        <f>ROUND(I331*H331,2)</f>
        <v>0</v>
      </c>
      <c r="BL331" s="19" t="s">
        <v>263</v>
      </c>
      <c r="BM331" s="227" t="s">
        <v>550</v>
      </c>
    </row>
    <row r="332" s="2" customFormat="1">
      <c r="A332" s="40"/>
      <c r="B332" s="41"/>
      <c r="C332" s="42"/>
      <c r="D332" s="229" t="s">
        <v>265</v>
      </c>
      <c r="E332" s="42"/>
      <c r="F332" s="230" t="s">
        <v>551</v>
      </c>
      <c r="G332" s="42"/>
      <c r="H332" s="42"/>
      <c r="I332" s="231"/>
      <c r="J332" s="42"/>
      <c r="K332" s="42"/>
      <c r="L332" s="46"/>
      <c r="M332" s="232"/>
      <c r="N332" s="23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265</v>
      </c>
      <c r="AU332" s="19" t="s">
        <v>87</v>
      </c>
    </row>
    <row r="333" s="2" customFormat="1" ht="37.8" customHeight="1">
      <c r="A333" s="40"/>
      <c r="B333" s="41"/>
      <c r="C333" s="216" t="s">
        <v>552</v>
      </c>
      <c r="D333" s="216" t="s">
        <v>260</v>
      </c>
      <c r="E333" s="217" t="s">
        <v>553</v>
      </c>
      <c r="F333" s="218" t="s">
        <v>554</v>
      </c>
      <c r="G333" s="219" t="s">
        <v>117</v>
      </c>
      <c r="H333" s="220">
        <v>205.84200000000001</v>
      </c>
      <c r="I333" s="221"/>
      <c r="J333" s="222">
        <f>ROUND(I333*H333,2)</f>
        <v>0</v>
      </c>
      <c r="K333" s="218" t="s">
        <v>273</v>
      </c>
      <c r="L333" s="46"/>
      <c r="M333" s="223" t="s">
        <v>35</v>
      </c>
      <c r="N333" s="224" t="s">
        <v>49</v>
      </c>
      <c r="O333" s="86"/>
      <c r="P333" s="225">
        <f>O333*H333</f>
        <v>0</v>
      </c>
      <c r="Q333" s="225">
        <v>0.12021</v>
      </c>
      <c r="R333" s="225">
        <f>Q333*H333</f>
        <v>24.74426682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263</v>
      </c>
      <c r="AT333" s="227" t="s">
        <v>260</v>
      </c>
      <c r="AU333" s="227" t="s">
        <v>87</v>
      </c>
      <c r="AY333" s="19" t="s">
        <v>258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85</v>
      </c>
      <c r="BK333" s="228">
        <f>ROUND(I333*H333,2)</f>
        <v>0</v>
      </c>
      <c r="BL333" s="19" t="s">
        <v>263</v>
      </c>
      <c r="BM333" s="227" t="s">
        <v>555</v>
      </c>
    </row>
    <row r="334" s="2" customFormat="1">
      <c r="A334" s="40"/>
      <c r="B334" s="41"/>
      <c r="C334" s="42"/>
      <c r="D334" s="266" t="s">
        <v>275</v>
      </c>
      <c r="E334" s="42"/>
      <c r="F334" s="267" t="s">
        <v>556</v>
      </c>
      <c r="G334" s="42"/>
      <c r="H334" s="42"/>
      <c r="I334" s="231"/>
      <c r="J334" s="42"/>
      <c r="K334" s="42"/>
      <c r="L334" s="46"/>
      <c r="M334" s="232"/>
      <c r="N334" s="23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275</v>
      </c>
      <c r="AU334" s="19" t="s">
        <v>87</v>
      </c>
    </row>
    <row r="335" s="14" customFormat="1">
      <c r="A335" s="14"/>
      <c r="B335" s="244"/>
      <c r="C335" s="245"/>
      <c r="D335" s="229" t="s">
        <v>267</v>
      </c>
      <c r="E335" s="246" t="s">
        <v>35</v>
      </c>
      <c r="F335" s="247" t="s">
        <v>557</v>
      </c>
      <c r="G335" s="245"/>
      <c r="H335" s="248">
        <v>11.682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267</v>
      </c>
      <c r="AU335" s="254" t="s">
        <v>87</v>
      </c>
      <c r="AV335" s="14" t="s">
        <v>87</v>
      </c>
      <c r="AW335" s="14" t="s">
        <v>37</v>
      </c>
      <c r="AX335" s="14" t="s">
        <v>78</v>
      </c>
      <c r="AY335" s="254" t="s">
        <v>258</v>
      </c>
    </row>
    <row r="336" s="14" customFormat="1">
      <c r="A336" s="14"/>
      <c r="B336" s="244"/>
      <c r="C336" s="245"/>
      <c r="D336" s="229" t="s">
        <v>267</v>
      </c>
      <c r="E336" s="246" t="s">
        <v>35</v>
      </c>
      <c r="F336" s="247" t="s">
        <v>558</v>
      </c>
      <c r="G336" s="245"/>
      <c r="H336" s="248">
        <v>7.5700000000000003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267</v>
      </c>
      <c r="AU336" s="254" t="s">
        <v>87</v>
      </c>
      <c r="AV336" s="14" t="s">
        <v>87</v>
      </c>
      <c r="AW336" s="14" t="s">
        <v>37</v>
      </c>
      <c r="AX336" s="14" t="s">
        <v>78</v>
      </c>
      <c r="AY336" s="254" t="s">
        <v>258</v>
      </c>
    </row>
    <row r="337" s="14" customFormat="1">
      <c r="A337" s="14"/>
      <c r="B337" s="244"/>
      <c r="C337" s="245"/>
      <c r="D337" s="229" t="s">
        <v>267</v>
      </c>
      <c r="E337" s="246" t="s">
        <v>35</v>
      </c>
      <c r="F337" s="247" t="s">
        <v>559</v>
      </c>
      <c r="G337" s="245"/>
      <c r="H337" s="248">
        <v>19.088000000000001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267</v>
      </c>
      <c r="AU337" s="254" t="s">
        <v>87</v>
      </c>
      <c r="AV337" s="14" t="s">
        <v>87</v>
      </c>
      <c r="AW337" s="14" t="s">
        <v>37</v>
      </c>
      <c r="AX337" s="14" t="s">
        <v>78</v>
      </c>
      <c r="AY337" s="254" t="s">
        <v>258</v>
      </c>
    </row>
    <row r="338" s="14" customFormat="1">
      <c r="A338" s="14"/>
      <c r="B338" s="244"/>
      <c r="C338" s="245"/>
      <c r="D338" s="229" t="s">
        <v>267</v>
      </c>
      <c r="E338" s="246" t="s">
        <v>35</v>
      </c>
      <c r="F338" s="247" t="s">
        <v>560</v>
      </c>
      <c r="G338" s="245"/>
      <c r="H338" s="248">
        <v>6.4939999999999998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267</v>
      </c>
      <c r="AU338" s="254" t="s">
        <v>87</v>
      </c>
      <c r="AV338" s="14" t="s">
        <v>87</v>
      </c>
      <c r="AW338" s="14" t="s">
        <v>37</v>
      </c>
      <c r="AX338" s="14" t="s">
        <v>78</v>
      </c>
      <c r="AY338" s="254" t="s">
        <v>258</v>
      </c>
    </row>
    <row r="339" s="14" customFormat="1">
      <c r="A339" s="14"/>
      <c r="B339" s="244"/>
      <c r="C339" s="245"/>
      <c r="D339" s="229" t="s">
        <v>267</v>
      </c>
      <c r="E339" s="246" t="s">
        <v>35</v>
      </c>
      <c r="F339" s="247" t="s">
        <v>561</v>
      </c>
      <c r="G339" s="245"/>
      <c r="H339" s="248">
        <v>9.3239999999999998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267</v>
      </c>
      <c r="AU339" s="254" t="s">
        <v>87</v>
      </c>
      <c r="AV339" s="14" t="s">
        <v>87</v>
      </c>
      <c r="AW339" s="14" t="s">
        <v>37</v>
      </c>
      <c r="AX339" s="14" t="s">
        <v>78</v>
      </c>
      <c r="AY339" s="254" t="s">
        <v>258</v>
      </c>
    </row>
    <row r="340" s="14" customFormat="1">
      <c r="A340" s="14"/>
      <c r="B340" s="244"/>
      <c r="C340" s="245"/>
      <c r="D340" s="229" t="s">
        <v>267</v>
      </c>
      <c r="E340" s="246" t="s">
        <v>35</v>
      </c>
      <c r="F340" s="247" t="s">
        <v>562</v>
      </c>
      <c r="G340" s="245"/>
      <c r="H340" s="248">
        <v>4.774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267</v>
      </c>
      <c r="AU340" s="254" t="s">
        <v>87</v>
      </c>
      <c r="AV340" s="14" t="s">
        <v>87</v>
      </c>
      <c r="AW340" s="14" t="s">
        <v>37</v>
      </c>
      <c r="AX340" s="14" t="s">
        <v>78</v>
      </c>
      <c r="AY340" s="254" t="s">
        <v>258</v>
      </c>
    </row>
    <row r="341" s="14" customFormat="1">
      <c r="A341" s="14"/>
      <c r="B341" s="244"/>
      <c r="C341" s="245"/>
      <c r="D341" s="229" t="s">
        <v>267</v>
      </c>
      <c r="E341" s="246" t="s">
        <v>35</v>
      </c>
      <c r="F341" s="247" t="s">
        <v>563</v>
      </c>
      <c r="G341" s="245"/>
      <c r="H341" s="248">
        <v>5.984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267</v>
      </c>
      <c r="AU341" s="254" t="s">
        <v>87</v>
      </c>
      <c r="AV341" s="14" t="s">
        <v>87</v>
      </c>
      <c r="AW341" s="14" t="s">
        <v>37</v>
      </c>
      <c r="AX341" s="14" t="s">
        <v>78</v>
      </c>
      <c r="AY341" s="254" t="s">
        <v>258</v>
      </c>
    </row>
    <row r="342" s="14" customFormat="1">
      <c r="A342" s="14"/>
      <c r="B342" s="244"/>
      <c r="C342" s="245"/>
      <c r="D342" s="229" t="s">
        <v>267</v>
      </c>
      <c r="E342" s="246" t="s">
        <v>35</v>
      </c>
      <c r="F342" s="247" t="s">
        <v>564</v>
      </c>
      <c r="G342" s="245"/>
      <c r="H342" s="248">
        <v>6.7999999999999998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267</v>
      </c>
      <c r="AU342" s="254" t="s">
        <v>87</v>
      </c>
      <c r="AV342" s="14" t="s">
        <v>87</v>
      </c>
      <c r="AW342" s="14" t="s">
        <v>37</v>
      </c>
      <c r="AX342" s="14" t="s">
        <v>78</v>
      </c>
      <c r="AY342" s="254" t="s">
        <v>258</v>
      </c>
    </row>
    <row r="343" s="14" customFormat="1">
      <c r="A343" s="14"/>
      <c r="B343" s="244"/>
      <c r="C343" s="245"/>
      <c r="D343" s="229" t="s">
        <v>267</v>
      </c>
      <c r="E343" s="246" t="s">
        <v>35</v>
      </c>
      <c r="F343" s="247" t="s">
        <v>565</v>
      </c>
      <c r="G343" s="245"/>
      <c r="H343" s="248">
        <v>5.0800000000000001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267</v>
      </c>
      <c r="AU343" s="254" t="s">
        <v>87</v>
      </c>
      <c r="AV343" s="14" t="s">
        <v>87</v>
      </c>
      <c r="AW343" s="14" t="s">
        <v>37</v>
      </c>
      <c r="AX343" s="14" t="s">
        <v>78</v>
      </c>
      <c r="AY343" s="254" t="s">
        <v>258</v>
      </c>
    </row>
    <row r="344" s="14" customFormat="1">
      <c r="A344" s="14"/>
      <c r="B344" s="244"/>
      <c r="C344" s="245"/>
      <c r="D344" s="229" t="s">
        <v>267</v>
      </c>
      <c r="E344" s="246" t="s">
        <v>35</v>
      </c>
      <c r="F344" s="247" t="s">
        <v>565</v>
      </c>
      <c r="G344" s="245"/>
      <c r="H344" s="248">
        <v>5.0800000000000001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4" t="s">
        <v>267</v>
      </c>
      <c r="AU344" s="254" t="s">
        <v>87</v>
      </c>
      <c r="AV344" s="14" t="s">
        <v>87</v>
      </c>
      <c r="AW344" s="14" t="s">
        <v>37</v>
      </c>
      <c r="AX344" s="14" t="s">
        <v>78</v>
      </c>
      <c r="AY344" s="254" t="s">
        <v>258</v>
      </c>
    </row>
    <row r="345" s="14" customFormat="1">
      <c r="A345" s="14"/>
      <c r="B345" s="244"/>
      <c r="C345" s="245"/>
      <c r="D345" s="229" t="s">
        <v>267</v>
      </c>
      <c r="E345" s="246" t="s">
        <v>35</v>
      </c>
      <c r="F345" s="247" t="s">
        <v>565</v>
      </c>
      <c r="G345" s="245"/>
      <c r="H345" s="248">
        <v>5.0800000000000001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267</v>
      </c>
      <c r="AU345" s="254" t="s">
        <v>87</v>
      </c>
      <c r="AV345" s="14" t="s">
        <v>87</v>
      </c>
      <c r="AW345" s="14" t="s">
        <v>37</v>
      </c>
      <c r="AX345" s="14" t="s">
        <v>78</v>
      </c>
      <c r="AY345" s="254" t="s">
        <v>258</v>
      </c>
    </row>
    <row r="346" s="14" customFormat="1">
      <c r="A346" s="14"/>
      <c r="B346" s="244"/>
      <c r="C346" s="245"/>
      <c r="D346" s="229" t="s">
        <v>267</v>
      </c>
      <c r="E346" s="246" t="s">
        <v>35</v>
      </c>
      <c r="F346" s="247" t="s">
        <v>566</v>
      </c>
      <c r="G346" s="245"/>
      <c r="H346" s="248">
        <v>12.288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267</v>
      </c>
      <c r="AU346" s="254" t="s">
        <v>87</v>
      </c>
      <c r="AV346" s="14" t="s">
        <v>87</v>
      </c>
      <c r="AW346" s="14" t="s">
        <v>37</v>
      </c>
      <c r="AX346" s="14" t="s">
        <v>78</v>
      </c>
      <c r="AY346" s="254" t="s">
        <v>258</v>
      </c>
    </row>
    <row r="347" s="14" customFormat="1">
      <c r="A347" s="14"/>
      <c r="B347" s="244"/>
      <c r="C347" s="245"/>
      <c r="D347" s="229" t="s">
        <v>267</v>
      </c>
      <c r="E347" s="246" t="s">
        <v>35</v>
      </c>
      <c r="F347" s="247" t="s">
        <v>567</v>
      </c>
      <c r="G347" s="245"/>
      <c r="H347" s="248">
        <v>5.1600000000000001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267</v>
      </c>
      <c r="AU347" s="254" t="s">
        <v>87</v>
      </c>
      <c r="AV347" s="14" t="s">
        <v>87</v>
      </c>
      <c r="AW347" s="14" t="s">
        <v>37</v>
      </c>
      <c r="AX347" s="14" t="s">
        <v>78</v>
      </c>
      <c r="AY347" s="254" t="s">
        <v>258</v>
      </c>
    </row>
    <row r="348" s="14" customFormat="1">
      <c r="A348" s="14"/>
      <c r="B348" s="244"/>
      <c r="C348" s="245"/>
      <c r="D348" s="229" t="s">
        <v>267</v>
      </c>
      <c r="E348" s="246" t="s">
        <v>35</v>
      </c>
      <c r="F348" s="247" t="s">
        <v>568</v>
      </c>
      <c r="G348" s="245"/>
      <c r="H348" s="248">
        <v>7.3099999999999996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267</v>
      </c>
      <c r="AU348" s="254" t="s">
        <v>87</v>
      </c>
      <c r="AV348" s="14" t="s">
        <v>87</v>
      </c>
      <c r="AW348" s="14" t="s">
        <v>37</v>
      </c>
      <c r="AX348" s="14" t="s">
        <v>78</v>
      </c>
      <c r="AY348" s="254" t="s">
        <v>258</v>
      </c>
    </row>
    <row r="349" s="14" customFormat="1">
      <c r="A349" s="14"/>
      <c r="B349" s="244"/>
      <c r="C349" s="245"/>
      <c r="D349" s="229" t="s">
        <v>267</v>
      </c>
      <c r="E349" s="246" t="s">
        <v>35</v>
      </c>
      <c r="F349" s="247" t="s">
        <v>569</v>
      </c>
      <c r="G349" s="245"/>
      <c r="H349" s="248">
        <v>4.0259999999999998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4" t="s">
        <v>267</v>
      </c>
      <c r="AU349" s="254" t="s">
        <v>87</v>
      </c>
      <c r="AV349" s="14" t="s">
        <v>87</v>
      </c>
      <c r="AW349" s="14" t="s">
        <v>37</v>
      </c>
      <c r="AX349" s="14" t="s">
        <v>78</v>
      </c>
      <c r="AY349" s="254" t="s">
        <v>258</v>
      </c>
    </row>
    <row r="350" s="14" customFormat="1">
      <c r="A350" s="14"/>
      <c r="B350" s="244"/>
      <c r="C350" s="245"/>
      <c r="D350" s="229" t="s">
        <v>267</v>
      </c>
      <c r="E350" s="246" t="s">
        <v>35</v>
      </c>
      <c r="F350" s="247" t="s">
        <v>570</v>
      </c>
      <c r="G350" s="245"/>
      <c r="H350" s="248">
        <v>5.5899999999999999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267</v>
      </c>
      <c r="AU350" s="254" t="s">
        <v>87</v>
      </c>
      <c r="AV350" s="14" t="s">
        <v>87</v>
      </c>
      <c r="AW350" s="14" t="s">
        <v>37</v>
      </c>
      <c r="AX350" s="14" t="s">
        <v>78</v>
      </c>
      <c r="AY350" s="254" t="s">
        <v>258</v>
      </c>
    </row>
    <row r="351" s="14" customFormat="1">
      <c r="A351" s="14"/>
      <c r="B351" s="244"/>
      <c r="C351" s="245"/>
      <c r="D351" s="229" t="s">
        <v>267</v>
      </c>
      <c r="E351" s="246" t="s">
        <v>35</v>
      </c>
      <c r="F351" s="247" t="s">
        <v>570</v>
      </c>
      <c r="G351" s="245"/>
      <c r="H351" s="248">
        <v>5.5899999999999999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267</v>
      </c>
      <c r="AU351" s="254" t="s">
        <v>87</v>
      </c>
      <c r="AV351" s="14" t="s">
        <v>87</v>
      </c>
      <c r="AW351" s="14" t="s">
        <v>37</v>
      </c>
      <c r="AX351" s="14" t="s">
        <v>78</v>
      </c>
      <c r="AY351" s="254" t="s">
        <v>258</v>
      </c>
    </row>
    <row r="352" s="14" customFormat="1">
      <c r="A352" s="14"/>
      <c r="B352" s="244"/>
      <c r="C352" s="245"/>
      <c r="D352" s="229" t="s">
        <v>267</v>
      </c>
      <c r="E352" s="246" t="s">
        <v>35</v>
      </c>
      <c r="F352" s="247" t="s">
        <v>571</v>
      </c>
      <c r="G352" s="245"/>
      <c r="H352" s="248">
        <v>20.91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267</v>
      </c>
      <c r="AU352" s="254" t="s">
        <v>87</v>
      </c>
      <c r="AV352" s="14" t="s">
        <v>87</v>
      </c>
      <c r="AW352" s="14" t="s">
        <v>37</v>
      </c>
      <c r="AX352" s="14" t="s">
        <v>78</v>
      </c>
      <c r="AY352" s="254" t="s">
        <v>258</v>
      </c>
    </row>
    <row r="353" s="14" customFormat="1">
      <c r="A353" s="14"/>
      <c r="B353" s="244"/>
      <c r="C353" s="245"/>
      <c r="D353" s="229" t="s">
        <v>267</v>
      </c>
      <c r="E353" s="246" t="s">
        <v>35</v>
      </c>
      <c r="F353" s="247" t="s">
        <v>570</v>
      </c>
      <c r="G353" s="245"/>
      <c r="H353" s="248">
        <v>5.5899999999999999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267</v>
      </c>
      <c r="AU353" s="254" t="s">
        <v>87</v>
      </c>
      <c r="AV353" s="14" t="s">
        <v>87</v>
      </c>
      <c r="AW353" s="14" t="s">
        <v>37</v>
      </c>
      <c r="AX353" s="14" t="s">
        <v>78</v>
      </c>
      <c r="AY353" s="254" t="s">
        <v>258</v>
      </c>
    </row>
    <row r="354" s="14" customFormat="1">
      <c r="A354" s="14"/>
      <c r="B354" s="244"/>
      <c r="C354" s="245"/>
      <c r="D354" s="229" t="s">
        <v>267</v>
      </c>
      <c r="E354" s="246" t="s">
        <v>35</v>
      </c>
      <c r="F354" s="247" t="s">
        <v>570</v>
      </c>
      <c r="G354" s="245"/>
      <c r="H354" s="248">
        <v>5.5899999999999999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267</v>
      </c>
      <c r="AU354" s="254" t="s">
        <v>87</v>
      </c>
      <c r="AV354" s="14" t="s">
        <v>87</v>
      </c>
      <c r="AW354" s="14" t="s">
        <v>37</v>
      </c>
      <c r="AX354" s="14" t="s">
        <v>78</v>
      </c>
      <c r="AY354" s="254" t="s">
        <v>258</v>
      </c>
    </row>
    <row r="355" s="14" customFormat="1">
      <c r="A355" s="14"/>
      <c r="B355" s="244"/>
      <c r="C355" s="245"/>
      <c r="D355" s="229" t="s">
        <v>267</v>
      </c>
      <c r="E355" s="246" t="s">
        <v>35</v>
      </c>
      <c r="F355" s="247" t="s">
        <v>572</v>
      </c>
      <c r="G355" s="245"/>
      <c r="H355" s="248">
        <v>23.870999999999999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267</v>
      </c>
      <c r="AU355" s="254" t="s">
        <v>87</v>
      </c>
      <c r="AV355" s="14" t="s">
        <v>87</v>
      </c>
      <c r="AW355" s="14" t="s">
        <v>37</v>
      </c>
      <c r="AX355" s="14" t="s">
        <v>78</v>
      </c>
      <c r="AY355" s="254" t="s">
        <v>258</v>
      </c>
    </row>
    <row r="356" s="14" customFormat="1">
      <c r="A356" s="14"/>
      <c r="B356" s="244"/>
      <c r="C356" s="245"/>
      <c r="D356" s="229" t="s">
        <v>267</v>
      </c>
      <c r="E356" s="246" t="s">
        <v>35</v>
      </c>
      <c r="F356" s="247" t="s">
        <v>573</v>
      </c>
      <c r="G356" s="245"/>
      <c r="H356" s="248">
        <v>6.7800000000000002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267</v>
      </c>
      <c r="AU356" s="254" t="s">
        <v>87</v>
      </c>
      <c r="AV356" s="14" t="s">
        <v>87</v>
      </c>
      <c r="AW356" s="14" t="s">
        <v>37</v>
      </c>
      <c r="AX356" s="14" t="s">
        <v>78</v>
      </c>
      <c r="AY356" s="254" t="s">
        <v>258</v>
      </c>
    </row>
    <row r="357" s="14" customFormat="1">
      <c r="A357" s="14"/>
      <c r="B357" s="244"/>
      <c r="C357" s="245"/>
      <c r="D357" s="229" t="s">
        <v>267</v>
      </c>
      <c r="E357" s="246" t="s">
        <v>35</v>
      </c>
      <c r="F357" s="247" t="s">
        <v>573</v>
      </c>
      <c r="G357" s="245"/>
      <c r="H357" s="248">
        <v>6.7800000000000002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267</v>
      </c>
      <c r="AU357" s="254" t="s">
        <v>87</v>
      </c>
      <c r="AV357" s="14" t="s">
        <v>87</v>
      </c>
      <c r="AW357" s="14" t="s">
        <v>37</v>
      </c>
      <c r="AX357" s="14" t="s">
        <v>78</v>
      </c>
      <c r="AY357" s="254" t="s">
        <v>258</v>
      </c>
    </row>
    <row r="358" s="14" customFormat="1">
      <c r="A358" s="14"/>
      <c r="B358" s="244"/>
      <c r="C358" s="245"/>
      <c r="D358" s="229" t="s">
        <v>267</v>
      </c>
      <c r="E358" s="246" t="s">
        <v>35</v>
      </c>
      <c r="F358" s="247" t="s">
        <v>574</v>
      </c>
      <c r="G358" s="245"/>
      <c r="H358" s="248">
        <v>9.4009999999999998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267</v>
      </c>
      <c r="AU358" s="254" t="s">
        <v>87</v>
      </c>
      <c r="AV358" s="14" t="s">
        <v>87</v>
      </c>
      <c r="AW358" s="14" t="s">
        <v>37</v>
      </c>
      <c r="AX358" s="14" t="s">
        <v>78</v>
      </c>
      <c r="AY358" s="254" t="s">
        <v>258</v>
      </c>
    </row>
    <row r="359" s="15" customFormat="1">
      <c r="A359" s="15"/>
      <c r="B359" s="255"/>
      <c r="C359" s="256"/>
      <c r="D359" s="229" t="s">
        <v>267</v>
      </c>
      <c r="E359" s="257" t="s">
        <v>35</v>
      </c>
      <c r="F359" s="258" t="s">
        <v>270</v>
      </c>
      <c r="G359" s="256"/>
      <c r="H359" s="259">
        <v>205.84200000000001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267</v>
      </c>
      <c r="AU359" s="265" t="s">
        <v>87</v>
      </c>
      <c r="AV359" s="15" t="s">
        <v>263</v>
      </c>
      <c r="AW359" s="15" t="s">
        <v>37</v>
      </c>
      <c r="AX359" s="15" t="s">
        <v>85</v>
      </c>
      <c r="AY359" s="265" t="s">
        <v>258</v>
      </c>
    </row>
    <row r="360" s="2" customFormat="1" ht="37.8" customHeight="1">
      <c r="A360" s="40"/>
      <c r="B360" s="41"/>
      <c r="C360" s="216" t="s">
        <v>575</v>
      </c>
      <c r="D360" s="216" t="s">
        <v>260</v>
      </c>
      <c r="E360" s="217" t="s">
        <v>576</v>
      </c>
      <c r="F360" s="218" t="s">
        <v>577</v>
      </c>
      <c r="G360" s="219" t="s">
        <v>117</v>
      </c>
      <c r="H360" s="220">
        <v>16.925000000000001</v>
      </c>
      <c r="I360" s="221"/>
      <c r="J360" s="222">
        <f>ROUND(I360*H360,2)</f>
        <v>0</v>
      </c>
      <c r="K360" s="218" t="s">
        <v>273</v>
      </c>
      <c r="L360" s="46"/>
      <c r="M360" s="223" t="s">
        <v>35</v>
      </c>
      <c r="N360" s="224" t="s">
        <v>49</v>
      </c>
      <c r="O360" s="86"/>
      <c r="P360" s="225">
        <f>O360*H360</f>
        <v>0</v>
      </c>
      <c r="Q360" s="225">
        <v>0.17818000000000001</v>
      </c>
      <c r="R360" s="225">
        <f>Q360*H360</f>
        <v>3.0156965000000002</v>
      </c>
      <c r="S360" s="225">
        <v>0</v>
      </c>
      <c r="T360" s="22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7" t="s">
        <v>263</v>
      </c>
      <c r="AT360" s="227" t="s">
        <v>260</v>
      </c>
      <c r="AU360" s="227" t="s">
        <v>87</v>
      </c>
      <c r="AY360" s="19" t="s">
        <v>258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19" t="s">
        <v>85</v>
      </c>
      <c r="BK360" s="228">
        <f>ROUND(I360*H360,2)</f>
        <v>0</v>
      </c>
      <c r="BL360" s="19" t="s">
        <v>263</v>
      </c>
      <c r="BM360" s="227" t="s">
        <v>578</v>
      </c>
    </row>
    <row r="361" s="2" customFormat="1">
      <c r="A361" s="40"/>
      <c r="B361" s="41"/>
      <c r="C361" s="42"/>
      <c r="D361" s="266" t="s">
        <v>275</v>
      </c>
      <c r="E361" s="42"/>
      <c r="F361" s="267" t="s">
        <v>579</v>
      </c>
      <c r="G361" s="42"/>
      <c r="H361" s="42"/>
      <c r="I361" s="231"/>
      <c r="J361" s="42"/>
      <c r="K361" s="42"/>
      <c r="L361" s="46"/>
      <c r="M361" s="232"/>
      <c r="N361" s="23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275</v>
      </c>
      <c r="AU361" s="19" t="s">
        <v>87</v>
      </c>
    </row>
    <row r="362" s="14" customFormat="1">
      <c r="A362" s="14"/>
      <c r="B362" s="244"/>
      <c r="C362" s="245"/>
      <c r="D362" s="229" t="s">
        <v>267</v>
      </c>
      <c r="E362" s="246" t="s">
        <v>35</v>
      </c>
      <c r="F362" s="247" t="s">
        <v>580</v>
      </c>
      <c r="G362" s="245"/>
      <c r="H362" s="248">
        <v>4.3049999999999997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267</v>
      </c>
      <c r="AU362" s="254" t="s">
        <v>87</v>
      </c>
      <c r="AV362" s="14" t="s">
        <v>87</v>
      </c>
      <c r="AW362" s="14" t="s">
        <v>37</v>
      </c>
      <c r="AX362" s="14" t="s">
        <v>78</v>
      </c>
      <c r="AY362" s="254" t="s">
        <v>258</v>
      </c>
    </row>
    <row r="363" s="14" customFormat="1">
      <c r="A363" s="14"/>
      <c r="B363" s="244"/>
      <c r="C363" s="245"/>
      <c r="D363" s="229" t="s">
        <v>267</v>
      </c>
      <c r="E363" s="246" t="s">
        <v>35</v>
      </c>
      <c r="F363" s="247" t="s">
        <v>581</v>
      </c>
      <c r="G363" s="245"/>
      <c r="H363" s="248">
        <v>0.97999999999999998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267</v>
      </c>
      <c r="AU363" s="254" t="s">
        <v>87</v>
      </c>
      <c r="AV363" s="14" t="s">
        <v>87</v>
      </c>
      <c r="AW363" s="14" t="s">
        <v>37</v>
      </c>
      <c r="AX363" s="14" t="s">
        <v>78</v>
      </c>
      <c r="AY363" s="254" t="s">
        <v>258</v>
      </c>
    </row>
    <row r="364" s="14" customFormat="1">
      <c r="A364" s="14"/>
      <c r="B364" s="244"/>
      <c r="C364" s="245"/>
      <c r="D364" s="229" t="s">
        <v>267</v>
      </c>
      <c r="E364" s="246" t="s">
        <v>35</v>
      </c>
      <c r="F364" s="247" t="s">
        <v>582</v>
      </c>
      <c r="G364" s="245"/>
      <c r="H364" s="248">
        <v>2.7599999999999998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267</v>
      </c>
      <c r="AU364" s="254" t="s">
        <v>87</v>
      </c>
      <c r="AV364" s="14" t="s">
        <v>87</v>
      </c>
      <c r="AW364" s="14" t="s">
        <v>37</v>
      </c>
      <c r="AX364" s="14" t="s">
        <v>78</v>
      </c>
      <c r="AY364" s="254" t="s">
        <v>258</v>
      </c>
    </row>
    <row r="365" s="14" customFormat="1">
      <c r="A365" s="14"/>
      <c r="B365" s="244"/>
      <c r="C365" s="245"/>
      <c r="D365" s="229" t="s">
        <v>267</v>
      </c>
      <c r="E365" s="246" t="s">
        <v>35</v>
      </c>
      <c r="F365" s="247" t="s">
        <v>583</v>
      </c>
      <c r="G365" s="245"/>
      <c r="H365" s="248">
        <v>1.44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267</v>
      </c>
      <c r="AU365" s="254" t="s">
        <v>87</v>
      </c>
      <c r="AV365" s="14" t="s">
        <v>87</v>
      </c>
      <c r="AW365" s="14" t="s">
        <v>37</v>
      </c>
      <c r="AX365" s="14" t="s">
        <v>78</v>
      </c>
      <c r="AY365" s="254" t="s">
        <v>258</v>
      </c>
    </row>
    <row r="366" s="14" customFormat="1">
      <c r="A366" s="14"/>
      <c r="B366" s="244"/>
      <c r="C366" s="245"/>
      <c r="D366" s="229" t="s">
        <v>267</v>
      </c>
      <c r="E366" s="246" t="s">
        <v>35</v>
      </c>
      <c r="F366" s="247" t="s">
        <v>584</v>
      </c>
      <c r="G366" s="245"/>
      <c r="H366" s="248">
        <v>6.2999999999999998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267</v>
      </c>
      <c r="AU366" s="254" t="s">
        <v>87</v>
      </c>
      <c r="AV366" s="14" t="s">
        <v>87</v>
      </c>
      <c r="AW366" s="14" t="s">
        <v>37</v>
      </c>
      <c r="AX366" s="14" t="s">
        <v>78</v>
      </c>
      <c r="AY366" s="254" t="s">
        <v>258</v>
      </c>
    </row>
    <row r="367" s="14" customFormat="1">
      <c r="A367" s="14"/>
      <c r="B367" s="244"/>
      <c r="C367" s="245"/>
      <c r="D367" s="229" t="s">
        <v>267</v>
      </c>
      <c r="E367" s="246" t="s">
        <v>35</v>
      </c>
      <c r="F367" s="247" t="s">
        <v>585</v>
      </c>
      <c r="G367" s="245"/>
      <c r="H367" s="248">
        <v>1.1399999999999999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267</v>
      </c>
      <c r="AU367" s="254" t="s">
        <v>87</v>
      </c>
      <c r="AV367" s="14" t="s">
        <v>87</v>
      </c>
      <c r="AW367" s="14" t="s">
        <v>37</v>
      </c>
      <c r="AX367" s="14" t="s">
        <v>78</v>
      </c>
      <c r="AY367" s="254" t="s">
        <v>258</v>
      </c>
    </row>
    <row r="368" s="15" customFormat="1">
      <c r="A368" s="15"/>
      <c r="B368" s="255"/>
      <c r="C368" s="256"/>
      <c r="D368" s="229" t="s">
        <v>267</v>
      </c>
      <c r="E368" s="257" t="s">
        <v>35</v>
      </c>
      <c r="F368" s="258" t="s">
        <v>270</v>
      </c>
      <c r="G368" s="256"/>
      <c r="H368" s="259">
        <v>16.925000000000001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5" t="s">
        <v>267</v>
      </c>
      <c r="AU368" s="265" t="s">
        <v>87</v>
      </c>
      <c r="AV368" s="15" t="s">
        <v>263</v>
      </c>
      <c r="AW368" s="15" t="s">
        <v>37</v>
      </c>
      <c r="AX368" s="15" t="s">
        <v>85</v>
      </c>
      <c r="AY368" s="265" t="s">
        <v>258</v>
      </c>
    </row>
    <row r="369" s="2" customFormat="1" ht="37.8" customHeight="1">
      <c r="A369" s="40"/>
      <c r="B369" s="41"/>
      <c r="C369" s="216" t="s">
        <v>586</v>
      </c>
      <c r="D369" s="216" t="s">
        <v>260</v>
      </c>
      <c r="E369" s="217" t="s">
        <v>587</v>
      </c>
      <c r="F369" s="218" t="s">
        <v>588</v>
      </c>
      <c r="G369" s="219" t="s">
        <v>117</v>
      </c>
      <c r="H369" s="220">
        <v>15.211</v>
      </c>
      <c r="I369" s="221"/>
      <c r="J369" s="222">
        <f>ROUND(I369*H369,2)</f>
        <v>0</v>
      </c>
      <c r="K369" s="218" t="s">
        <v>273</v>
      </c>
      <c r="L369" s="46"/>
      <c r="M369" s="223" t="s">
        <v>35</v>
      </c>
      <c r="N369" s="224" t="s">
        <v>49</v>
      </c>
      <c r="O369" s="86"/>
      <c r="P369" s="225">
        <f>O369*H369</f>
        <v>0</v>
      </c>
      <c r="Q369" s="225">
        <v>0.083409999999999998</v>
      </c>
      <c r="R369" s="225">
        <f>Q369*H369</f>
        <v>1.2687495099999999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263</v>
      </c>
      <c r="AT369" s="227" t="s">
        <v>260</v>
      </c>
      <c r="AU369" s="227" t="s">
        <v>87</v>
      </c>
      <c r="AY369" s="19" t="s">
        <v>258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85</v>
      </c>
      <c r="BK369" s="228">
        <f>ROUND(I369*H369,2)</f>
        <v>0</v>
      </c>
      <c r="BL369" s="19" t="s">
        <v>263</v>
      </c>
      <c r="BM369" s="227" t="s">
        <v>589</v>
      </c>
    </row>
    <row r="370" s="2" customFormat="1">
      <c r="A370" s="40"/>
      <c r="B370" s="41"/>
      <c r="C370" s="42"/>
      <c r="D370" s="266" t="s">
        <v>275</v>
      </c>
      <c r="E370" s="42"/>
      <c r="F370" s="267" t="s">
        <v>590</v>
      </c>
      <c r="G370" s="42"/>
      <c r="H370" s="42"/>
      <c r="I370" s="231"/>
      <c r="J370" s="42"/>
      <c r="K370" s="42"/>
      <c r="L370" s="46"/>
      <c r="M370" s="232"/>
      <c r="N370" s="23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275</v>
      </c>
      <c r="AU370" s="19" t="s">
        <v>87</v>
      </c>
    </row>
    <row r="371" s="14" customFormat="1">
      <c r="A371" s="14"/>
      <c r="B371" s="244"/>
      <c r="C371" s="245"/>
      <c r="D371" s="229" t="s">
        <v>267</v>
      </c>
      <c r="E371" s="246" t="s">
        <v>35</v>
      </c>
      <c r="F371" s="247" t="s">
        <v>591</v>
      </c>
      <c r="G371" s="245"/>
      <c r="H371" s="248">
        <v>3.0110000000000001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267</v>
      </c>
      <c r="AU371" s="254" t="s">
        <v>87</v>
      </c>
      <c r="AV371" s="14" t="s">
        <v>87</v>
      </c>
      <c r="AW371" s="14" t="s">
        <v>37</v>
      </c>
      <c r="AX371" s="14" t="s">
        <v>78</v>
      </c>
      <c r="AY371" s="254" t="s">
        <v>258</v>
      </c>
    </row>
    <row r="372" s="14" customFormat="1">
      <c r="A372" s="14"/>
      <c r="B372" s="244"/>
      <c r="C372" s="245"/>
      <c r="D372" s="229" t="s">
        <v>267</v>
      </c>
      <c r="E372" s="246" t="s">
        <v>35</v>
      </c>
      <c r="F372" s="247" t="s">
        <v>592</v>
      </c>
      <c r="G372" s="245"/>
      <c r="H372" s="248">
        <v>3.052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267</v>
      </c>
      <c r="AU372" s="254" t="s">
        <v>87</v>
      </c>
      <c r="AV372" s="14" t="s">
        <v>87</v>
      </c>
      <c r="AW372" s="14" t="s">
        <v>37</v>
      </c>
      <c r="AX372" s="14" t="s">
        <v>78</v>
      </c>
      <c r="AY372" s="254" t="s">
        <v>258</v>
      </c>
    </row>
    <row r="373" s="14" customFormat="1">
      <c r="A373" s="14"/>
      <c r="B373" s="244"/>
      <c r="C373" s="245"/>
      <c r="D373" s="229" t="s">
        <v>267</v>
      </c>
      <c r="E373" s="246" t="s">
        <v>35</v>
      </c>
      <c r="F373" s="247" t="s">
        <v>593</v>
      </c>
      <c r="G373" s="245"/>
      <c r="H373" s="248">
        <v>3.0600000000000001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267</v>
      </c>
      <c r="AU373" s="254" t="s">
        <v>87</v>
      </c>
      <c r="AV373" s="14" t="s">
        <v>87</v>
      </c>
      <c r="AW373" s="14" t="s">
        <v>37</v>
      </c>
      <c r="AX373" s="14" t="s">
        <v>78</v>
      </c>
      <c r="AY373" s="254" t="s">
        <v>258</v>
      </c>
    </row>
    <row r="374" s="14" customFormat="1">
      <c r="A374" s="14"/>
      <c r="B374" s="244"/>
      <c r="C374" s="245"/>
      <c r="D374" s="229" t="s">
        <v>267</v>
      </c>
      <c r="E374" s="246" t="s">
        <v>35</v>
      </c>
      <c r="F374" s="247" t="s">
        <v>594</v>
      </c>
      <c r="G374" s="245"/>
      <c r="H374" s="248">
        <v>3.036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267</v>
      </c>
      <c r="AU374" s="254" t="s">
        <v>87</v>
      </c>
      <c r="AV374" s="14" t="s">
        <v>87</v>
      </c>
      <c r="AW374" s="14" t="s">
        <v>37</v>
      </c>
      <c r="AX374" s="14" t="s">
        <v>78</v>
      </c>
      <c r="AY374" s="254" t="s">
        <v>258</v>
      </c>
    </row>
    <row r="375" s="14" customFormat="1">
      <c r="A375" s="14"/>
      <c r="B375" s="244"/>
      <c r="C375" s="245"/>
      <c r="D375" s="229" t="s">
        <v>267</v>
      </c>
      <c r="E375" s="246" t="s">
        <v>35</v>
      </c>
      <c r="F375" s="247" t="s">
        <v>592</v>
      </c>
      <c r="G375" s="245"/>
      <c r="H375" s="248">
        <v>3.052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267</v>
      </c>
      <c r="AU375" s="254" t="s">
        <v>87</v>
      </c>
      <c r="AV375" s="14" t="s">
        <v>87</v>
      </c>
      <c r="AW375" s="14" t="s">
        <v>37</v>
      </c>
      <c r="AX375" s="14" t="s">
        <v>78</v>
      </c>
      <c r="AY375" s="254" t="s">
        <v>258</v>
      </c>
    </row>
    <row r="376" s="15" customFormat="1">
      <c r="A376" s="15"/>
      <c r="B376" s="255"/>
      <c r="C376" s="256"/>
      <c r="D376" s="229" t="s">
        <v>267</v>
      </c>
      <c r="E376" s="257" t="s">
        <v>35</v>
      </c>
      <c r="F376" s="258" t="s">
        <v>270</v>
      </c>
      <c r="G376" s="256"/>
      <c r="H376" s="259">
        <v>15.211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267</v>
      </c>
      <c r="AU376" s="265" t="s">
        <v>87</v>
      </c>
      <c r="AV376" s="15" t="s">
        <v>263</v>
      </c>
      <c r="AW376" s="15" t="s">
        <v>37</v>
      </c>
      <c r="AX376" s="15" t="s">
        <v>85</v>
      </c>
      <c r="AY376" s="265" t="s">
        <v>258</v>
      </c>
    </row>
    <row r="377" s="2" customFormat="1" ht="37.8" customHeight="1">
      <c r="A377" s="40"/>
      <c r="B377" s="41"/>
      <c r="C377" s="216" t="s">
        <v>595</v>
      </c>
      <c r="D377" s="216" t="s">
        <v>260</v>
      </c>
      <c r="E377" s="217" t="s">
        <v>596</v>
      </c>
      <c r="F377" s="218" t="s">
        <v>597</v>
      </c>
      <c r="G377" s="219" t="s">
        <v>117</v>
      </c>
      <c r="H377" s="220">
        <v>9.4800000000000004</v>
      </c>
      <c r="I377" s="221"/>
      <c r="J377" s="222">
        <f>ROUND(I377*H377,2)</f>
        <v>0</v>
      </c>
      <c r="K377" s="218" t="s">
        <v>273</v>
      </c>
      <c r="L377" s="46"/>
      <c r="M377" s="223" t="s">
        <v>35</v>
      </c>
      <c r="N377" s="224" t="s">
        <v>49</v>
      </c>
      <c r="O377" s="86"/>
      <c r="P377" s="225">
        <f>O377*H377</f>
        <v>0</v>
      </c>
      <c r="Q377" s="225">
        <v>0.45432</v>
      </c>
      <c r="R377" s="225">
        <f>Q377*H377</f>
        <v>4.3069535999999999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263</v>
      </c>
      <c r="AT377" s="227" t="s">
        <v>260</v>
      </c>
      <c r="AU377" s="227" t="s">
        <v>87</v>
      </c>
      <c r="AY377" s="19" t="s">
        <v>258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85</v>
      </c>
      <c r="BK377" s="228">
        <f>ROUND(I377*H377,2)</f>
        <v>0</v>
      </c>
      <c r="BL377" s="19" t="s">
        <v>263</v>
      </c>
      <c r="BM377" s="227" t="s">
        <v>598</v>
      </c>
    </row>
    <row r="378" s="2" customFormat="1">
      <c r="A378" s="40"/>
      <c r="B378" s="41"/>
      <c r="C378" s="42"/>
      <c r="D378" s="266" t="s">
        <v>275</v>
      </c>
      <c r="E378" s="42"/>
      <c r="F378" s="267" t="s">
        <v>599</v>
      </c>
      <c r="G378" s="42"/>
      <c r="H378" s="42"/>
      <c r="I378" s="231"/>
      <c r="J378" s="42"/>
      <c r="K378" s="42"/>
      <c r="L378" s="46"/>
      <c r="M378" s="232"/>
      <c r="N378" s="23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275</v>
      </c>
      <c r="AU378" s="19" t="s">
        <v>87</v>
      </c>
    </row>
    <row r="379" s="14" customFormat="1">
      <c r="A379" s="14"/>
      <c r="B379" s="244"/>
      <c r="C379" s="245"/>
      <c r="D379" s="229" t="s">
        <v>267</v>
      </c>
      <c r="E379" s="246" t="s">
        <v>35</v>
      </c>
      <c r="F379" s="247" t="s">
        <v>600</v>
      </c>
      <c r="G379" s="245"/>
      <c r="H379" s="248">
        <v>3.1800000000000002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267</v>
      </c>
      <c r="AU379" s="254" t="s">
        <v>87</v>
      </c>
      <c r="AV379" s="14" t="s">
        <v>87</v>
      </c>
      <c r="AW379" s="14" t="s">
        <v>37</v>
      </c>
      <c r="AX379" s="14" t="s">
        <v>78</v>
      </c>
      <c r="AY379" s="254" t="s">
        <v>258</v>
      </c>
    </row>
    <row r="380" s="14" customFormat="1">
      <c r="A380" s="14"/>
      <c r="B380" s="244"/>
      <c r="C380" s="245"/>
      <c r="D380" s="229" t="s">
        <v>267</v>
      </c>
      <c r="E380" s="246" t="s">
        <v>35</v>
      </c>
      <c r="F380" s="247" t="s">
        <v>601</v>
      </c>
      <c r="G380" s="245"/>
      <c r="H380" s="248">
        <v>6.2999999999999998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267</v>
      </c>
      <c r="AU380" s="254" t="s">
        <v>87</v>
      </c>
      <c r="AV380" s="14" t="s">
        <v>87</v>
      </c>
      <c r="AW380" s="14" t="s">
        <v>37</v>
      </c>
      <c r="AX380" s="14" t="s">
        <v>78</v>
      </c>
      <c r="AY380" s="254" t="s">
        <v>258</v>
      </c>
    </row>
    <row r="381" s="15" customFormat="1">
      <c r="A381" s="15"/>
      <c r="B381" s="255"/>
      <c r="C381" s="256"/>
      <c r="D381" s="229" t="s">
        <v>267</v>
      </c>
      <c r="E381" s="257" t="s">
        <v>35</v>
      </c>
      <c r="F381" s="258" t="s">
        <v>270</v>
      </c>
      <c r="G381" s="256"/>
      <c r="H381" s="259">
        <v>9.4800000000000004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267</v>
      </c>
      <c r="AU381" s="265" t="s">
        <v>87</v>
      </c>
      <c r="AV381" s="15" t="s">
        <v>263</v>
      </c>
      <c r="AW381" s="15" t="s">
        <v>37</v>
      </c>
      <c r="AX381" s="15" t="s">
        <v>85</v>
      </c>
      <c r="AY381" s="265" t="s">
        <v>258</v>
      </c>
    </row>
    <row r="382" s="12" customFormat="1" ht="22.8" customHeight="1">
      <c r="A382" s="12"/>
      <c r="B382" s="200"/>
      <c r="C382" s="201"/>
      <c r="D382" s="202" t="s">
        <v>77</v>
      </c>
      <c r="E382" s="214" t="s">
        <v>263</v>
      </c>
      <c r="F382" s="214" t="s">
        <v>602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SUM(P383:P397)</f>
        <v>0</v>
      </c>
      <c r="Q382" s="208"/>
      <c r="R382" s="209">
        <f>SUM(R383:R397)</f>
        <v>5.7165600000000003</v>
      </c>
      <c r="S382" s="208"/>
      <c r="T382" s="210">
        <f>SUM(T383:T397)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85</v>
      </c>
      <c r="AT382" s="212" t="s">
        <v>77</v>
      </c>
      <c r="AU382" s="212" t="s">
        <v>85</v>
      </c>
      <c r="AY382" s="211" t="s">
        <v>258</v>
      </c>
      <c r="BK382" s="213">
        <f>SUM(BK383:BK397)</f>
        <v>0</v>
      </c>
    </row>
    <row r="383" s="2" customFormat="1" ht="37.8" customHeight="1">
      <c r="A383" s="40"/>
      <c r="B383" s="41"/>
      <c r="C383" s="216" t="s">
        <v>603</v>
      </c>
      <c r="D383" s="216" t="s">
        <v>260</v>
      </c>
      <c r="E383" s="217" t="s">
        <v>604</v>
      </c>
      <c r="F383" s="218" t="s">
        <v>605</v>
      </c>
      <c r="G383" s="219" t="s">
        <v>484</v>
      </c>
      <c r="H383" s="220">
        <v>22</v>
      </c>
      <c r="I383" s="221"/>
      <c r="J383" s="222">
        <f>ROUND(I383*H383,2)</f>
        <v>0</v>
      </c>
      <c r="K383" s="218" t="s">
        <v>273</v>
      </c>
      <c r="L383" s="46"/>
      <c r="M383" s="223" t="s">
        <v>35</v>
      </c>
      <c r="N383" s="224" t="s">
        <v>49</v>
      </c>
      <c r="O383" s="86"/>
      <c r="P383" s="225">
        <f>O383*H383</f>
        <v>0</v>
      </c>
      <c r="Q383" s="225">
        <v>0.022780000000000002</v>
      </c>
      <c r="R383" s="225">
        <f>Q383*H383</f>
        <v>0.50116000000000005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263</v>
      </c>
      <c r="AT383" s="227" t="s">
        <v>260</v>
      </c>
      <c r="AU383" s="227" t="s">
        <v>87</v>
      </c>
      <c r="AY383" s="19" t="s">
        <v>258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85</v>
      </c>
      <c r="BK383" s="228">
        <f>ROUND(I383*H383,2)</f>
        <v>0</v>
      </c>
      <c r="BL383" s="19" t="s">
        <v>263</v>
      </c>
      <c r="BM383" s="227" t="s">
        <v>606</v>
      </c>
    </row>
    <row r="384" s="2" customFormat="1">
      <c r="A384" s="40"/>
      <c r="B384" s="41"/>
      <c r="C384" s="42"/>
      <c r="D384" s="266" t="s">
        <v>275</v>
      </c>
      <c r="E384" s="42"/>
      <c r="F384" s="267" t="s">
        <v>607</v>
      </c>
      <c r="G384" s="42"/>
      <c r="H384" s="42"/>
      <c r="I384" s="231"/>
      <c r="J384" s="42"/>
      <c r="K384" s="42"/>
      <c r="L384" s="46"/>
      <c r="M384" s="232"/>
      <c r="N384" s="23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275</v>
      </c>
      <c r="AU384" s="19" t="s">
        <v>87</v>
      </c>
    </row>
    <row r="385" s="14" customFormat="1">
      <c r="A385" s="14"/>
      <c r="B385" s="244"/>
      <c r="C385" s="245"/>
      <c r="D385" s="229" t="s">
        <v>267</v>
      </c>
      <c r="E385" s="246" t="s">
        <v>35</v>
      </c>
      <c r="F385" s="247" t="s">
        <v>608</v>
      </c>
      <c r="G385" s="245"/>
      <c r="H385" s="248">
        <v>8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267</v>
      </c>
      <c r="AU385" s="254" t="s">
        <v>87</v>
      </c>
      <c r="AV385" s="14" t="s">
        <v>87</v>
      </c>
      <c r="AW385" s="14" t="s">
        <v>37</v>
      </c>
      <c r="AX385" s="14" t="s">
        <v>78</v>
      </c>
      <c r="AY385" s="254" t="s">
        <v>258</v>
      </c>
    </row>
    <row r="386" s="14" customFormat="1">
      <c r="A386" s="14"/>
      <c r="B386" s="244"/>
      <c r="C386" s="245"/>
      <c r="D386" s="229" t="s">
        <v>267</v>
      </c>
      <c r="E386" s="246" t="s">
        <v>35</v>
      </c>
      <c r="F386" s="247" t="s">
        <v>609</v>
      </c>
      <c r="G386" s="245"/>
      <c r="H386" s="248">
        <v>8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267</v>
      </c>
      <c r="AU386" s="254" t="s">
        <v>87</v>
      </c>
      <c r="AV386" s="14" t="s">
        <v>87</v>
      </c>
      <c r="AW386" s="14" t="s">
        <v>37</v>
      </c>
      <c r="AX386" s="14" t="s">
        <v>78</v>
      </c>
      <c r="AY386" s="254" t="s">
        <v>258</v>
      </c>
    </row>
    <row r="387" s="14" customFormat="1">
      <c r="A387" s="14"/>
      <c r="B387" s="244"/>
      <c r="C387" s="245"/>
      <c r="D387" s="229" t="s">
        <v>267</v>
      </c>
      <c r="E387" s="246" t="s">
        <v>35</v>
      </c>
      <c r="F387" s="247" t="s">
        <v>610</v>
      </c>
      <c r="G387" s="245"/>
      <c r="H387" s="248">
        <v>4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267</v>
      </c>
      <c r="AU387" s="254" t="s">
        <v>87</v>
      </c>
      <c r="AV387" s="14" t="s">
        <v>87</v>
      </c>
      <c r="AW387" s="14" t="s">
        <v>37</v>
      </c>
      <c r="AX387" s="14" t="s">
        <v>78</v>
      </c>
      <c r="AY387" s="254" t="s">
        <v>258</v>
      </c>
    </row>
    <row r="388" s="14" customFormat="1">
      <c r="A388" s="14"/>
      <c r="B388" s="244"/>
      <c r="C388" s="245"/>
      <c r="D388" s="229" t="s">
        <v>267</v>
      </c>
      <c r="E388" s="246" t="s">
        <v>35</v>
      </c>
      <c r="F388" s="247" t="s">
        <v>611</v>
      </c>
      <c r="G388" s="245"/>
      <c r="H388" s="248">
        <v>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267</v>
      </c>
      <c r="AU388" s="254" t="s">
        <v>87</v>
      </c>
      <c r="AV388" s="14" t="s">
        <v>87</v>
      </c>
      <c r="AW388" s="14" t="s">
        <v>37</v>
      </c>
      <c r="AX388" s="14" t="s">
        <v>78</v>
      </c>
      <c r="AY388" s="254" t="s">
        <v>258</v>
      </c>
    </row>
    <row r="389" s="15" customFormat="1">
      <c r="A389" s="15"/>
      <c r="B389" s="255"/>
      <c r="C389" s="256"/>
      <c r="D389" s="229" t="s">
        <v>267</v>
      </c>
      <c r="E389" s="257" t="s">
        <v>35</v>
      </c>
      <c r="F389" s="258" t="s">
        <v>270</v>
      </c>
      <c r="G389" s="256"/>
      <c r="H389" s="259">
        <v>22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5" t="s">
        <v>267</v>
      </c>
      <c r="AU389" s="265" t="s">
        <v>87</v>
      </c>
      <c r="AV389" s="15" t="s">
        <v>263</v>
      </c>
      <c r="AW389" s="15" t="s">
        <v>37</v>
      </c>
      <c r="AX389" s="15" t="s">
        <v>85</v>
      </c>
      <c r="AY389" s="265" t="s">
        <v>258</v>
      </c>
    </row>
    <row r="390" s="2" customFormat="1" ht="37.8" customHeight="1">
      <c r="A390" s="40"/>
      <c r="B390" s="41"/>
      <c r="C390" s="216" t="s">
        <v>612</v>
      </c>
      <c r="D390" s="216" t="s">
        <v>260</v>
      </c>
      <c r="E390" s="217" t="s">
        <v>613</v>
      </c>
      <c r="F390" s="218" t="s">
        <v>614</v>
      </c>
      <c r="G390" s="219" t="s">
        <v>484</v>
      </c>
      <c r="H390" s="220">
        <v>4</v>
      </c>
      <c r="I390" s="221"/>
      <c r="J390" s="222">
        <f>ROUND(I390*H390,2)</f>
        <v>0</v>
      </c>
      <c r="K390" s="218" t="s">
        <v>273</v>
      </c>
      <c r="L390" s="46"/>
      <c r="M390" s="223" t="s">
        <v>35</v>
      </c>
      <c r="N390" s="224" t="s">
        <v>49</v>
      </c>
      <c r="O390" s="86"/>
      <c r="P390" s="225">
        <f>O390*H390</f>
        <v>0</v>
      </c>
      <c r="Q390" s="225">
        <v>0.058999999999999997</v>
      </c>
      <c r="R390" s="225">
        <f>Q390*H390</f>
        <v>0.23599999999999999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263</v>
      </c>
      <c r="AT390" s="227" t="s">
        <v>260</v>
      </c>
      <c r="AU390" s="227" t="s">
        <v>87</v>
      </c>
      <c r="AY390" s="19" t="s">
        <v>258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85</v>
      </c>
      <c r="BK390" s="228">
        <f>ROUND(I390*H390,2)</f>
        <v>0</v>
      </c>
      <c r="BL390" s="19" t="s">
        <v>263</v>
      </c>
      <c r="BM390" s="227" t="s">
        <v>615</v>
      </c>
    </row>
    <row r="391" s="2" customFormat="1">
      <c r="A391" s="40"/>
      <c r="B391" s="41"/>
      <c r="C391" s="42"/>
      <c r="D391" s="266" t="s">
        <v>275</v>
      </c>
      <c r="E391" s="42"/>
      <c r="F391" s="267" t="s">
        <v>616</v>
      </c>
      <c r="G391" s="42"/>
      <c r="H391" s="42"/>
      <c r="I391" s="231"/>
      <c r="J391" s="42"/>
      <c r="K391" s="42"/>
      <c r="L391" s="46"/>
      <c r="M391" s="232"/>
      <c r="N391" s="23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275</v>
      </c>
      <c r="AU391" s="19" t="s">
        <v>87</v>
      </c>
    </row>
    <row r="392" s="14" customFormat="1">
      <c r="A392" s="14"/>
      <c r="B392" s="244"/>
      <c r="C392" s="245"/>
      <c r="D392" s="229" t="s">
        <v>267</v>
      </c>
      <c r="E392" s="246" t="s">
        <v>35</v>
      </c>
      <c r="F392" s="247" t="s">
        <v>617</v>
      </c>
      <c r="G392" s="245"/>
      <c r="H392" s="248">
        <v>2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267</v>
      </c>
      <c r="AU392" s="254" t="s">
        <v>87</v>
      </c>
      <c r="AV392" s="14" t="s">
        <v>87</v>
      </c>
      <c r="AW392" s="14" t="s">
        <v>37</v>
      </c>
      <c r="AX392" s="14" t="s">
        <v>78</v>
      </c>
      <c r="AY392" s="254" t="s">
        <v>258</v>
      </c>
    </row>
    <row r="393" s="14" customFormat="1">
      <c r="A393" s="14"/>
      <c r="B393" s="244"/>
      <c r="C393" s="245"/>
      <c r="D393" s="229" t="s">
        <v>267</v>
      </c>
      <c r="E393" s="246" t="s">
        <v>35</v>
      </c>
      <c r="F393" s="247" t="s">
        <v>618</v>
      </c>
      <c r="G393" s="245"/>
      <c r="H393" s="248">
        <v>2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267</v>
      </c>
      <c r="AU393" s="254" t="s">
        <v>87</v>
      </c>
      <c r="AV393" s="14" t="s">
        <v>87</v>
      </c>
      <c r="AW393" s="14" t="s">
        <v>37</v>
      </c>
      <c r="AX393" s="14" t="s">
        <v>78</v>
      </c>
      <c r="AY393" s="254" t="s">
        <v>258</v>
      </c>
    </row>
    <row r="394" s="15" customFormat="1">
      <c r="A394" s="15"/>
      <c r="B394" s="255"/>
      <c r="C394" s="256"/>
      <c r="D394" s="229" t="s">
        <v>267</v>
      </c>
      <c r="E394" s="257" t="s">
        <v>35</v>
      </c>
      <c r="F394" s="258" t="s">
        <v>270</v>
      </c>
      <c r="G394" s="256"/>
      <c r="H394" s="259">
        <v>4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5" t="s">
        <v>267</v>
      </c>
      <c r="AU394" s="265" t="s">
        <v>87</v>
      </c>
      <c r="AV394" s="15" t="s">
        <v>263</v>
      </c>
      <c r="AW394" s="15" t="s">
        <v>37</v>
      </c>
      <c r="AX394" s="15" t="s">
        <v>85</v>
      </c>
      <c r="AY394" s="265" t="s">
        <v>258</v>
      </c>
    </row>
    <row r="395" s="2" customFormat="1" ht="37.8" customHeight="1">
      <c r="A395" s="40"/>
      <c r="B395" s="41"/>
      <c r="C395" s="216" t="s">
        <v>619</v>
      </c>
      <c r="D395" s="216" t="s">
        <v>260</v>
      </c>
      <c r="E395" s="217" t="s">
        <v>620</v>
      </c>
      <c r="F395" s="218" t="s">
        <v>621</v>
      </c>
      <c r="G395" s="219" t="s">
        <v>117</v>
      </c>
      <c r="H395" s="220">
        <v>386</v>
      </c>
      <c r="I395" s="221"/>
      <c r="J395" s="222">
        <f>ROUND(I395*H395,2)</f>
        <v>0</v>
      </c>
      <c r="K395" s="218" t="s">
        <v>273</v>
      </c>
      <c r="L395" s="46"/>
      <c r="M395" s="223" t="s">
        <v>35</v>
      </c>
      <c r="N395" s="224" t="s">
        <v>49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263</v>
      </c>
      <c r="AT395" s="227" t="s">
        <v>260</v>
      </c>
      <c r="AU395" s="227" t="s">
        <v>87</v>
      </c>
      <c r="AY395" s="19" t="s">
        <v>258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85</v>
      </c>
      <c r="BK395" s="228">
        <f>ROUND(I395*H395,2)</f>
        <v>0</v>
      </c>
      <c r="BL395" s="19" t="s">
        <v>263</v>
      </c>
      <c r="BM395" s="227" t="s">
        <v>622</v>
      </c>
    </row>
    <row r="396" s="2" customFormat="1">
      <c r="A396" s="40"/>
      <c r="B396" s="41"/>
      <c r="C396" s="42"/>
      <c r="D396" s="266" t="s">
        <v>275</v>
      </c>
      <c r="E396" s="42"/>
      <c r="F396" s="267" t="s">
        <v>623</v>
      </c>
      <c r="G396" s="42"/>
      <c r="H396" s="42"/>
      <c r="I396" s="231"/>
      <c r="J396" s="42"/>
      <c r="K396" s="42"/>
      <c r="L396" s="46"/>
      <c r="M396" s="232"/>
      <c r="N396" s="23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275</v>
      </c>
      <c r="AU396" s="19" t="s">
        <v>87</v>
      </c>
    </row>
    <row r="397" s="2" customFormat="1" ht="44.25" customHeight="1">
      <c r="A397" s="40"/>
      <c r="B397" s="41"/>
      <c r="C397" s="279" t="s">
        <v>624</v>
      </c>
      <c r="D397" s="279" t="s">
        <v>419</v>
      </c>
      <c r="E397" s="280" t="s">
        <v>625</v>
      </c>
      <c r="F397" s="281" t="s">
        <v>626</v>
      </c>
      <c r="G397" s="282" t="s">
        <v>117</v>
      </c>
      <c r="H397" s="283">
        <v>386</v>
      </c>
      <c r="I397" s="284"/>
      <c r="J397" s="285">
        <f>ROUND(I397*H397,2)</f>
        <v>0</v>
      </c>
      <c r="K397" s="281" t="s">
        <v>35</v>
      </c>
      <c r="L397" s="286"/>
      <c r="M397" s="287" t="s">
        <v>35</v>
      </c>
      <c r="N397" s="288" t="s">
        <v>49</v>
      </c>
      <c r="O397" s="86"/>
      <c r="P397" s="225">
        <f>O397*H397</f>
        <v>0</v>
      </c>
      <c r="Q397" s="225">
        <v>0.0129</v>
      </c>
      <c r="R397" s="225">
        <f>Q397*H397</f>
        <v>4.9794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197</v>
      </c>
      <c r="AT397" s="227" t="s">
        <v>419</v>
      </c>
      <c r="AU397" s="227" t="s">
        <v>87</v>
      </c>
      <c r="AY397" s="19" t="s">
        <v>258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85</v>
      </c>
      <c r="BK397" s="228">
        <f>ROUND(I397*H397,2)</f>
        <v>0</v>
      </c>
      <c r="BL397" s="19" t="s">
        <v>263</v>
      </c>
      <c r="BM397" s="227" t="s">
        <v>627</v>
      </c>
    </row>
    <row r="398" s="12" customFormat="1" ht="22.8" customHeight="1">
      <c r="A398" s="12"/>
      <c r="B398" s="200"/>
      <c r="C398" s="201"/>
      <c r="D398" s="202" t="s">
        <v>77</v>
      </c>
      <c r="E398" s="214" t="s">
        <v>358</v>
      </c>
      <c r="F398" s="214" t="s">
        <v>628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SUM(P399:P404)</f>
        <v>0</v>
      </c>
      <c r="Q398" s="208"/>
      <c r="R398" s="209">
        <f>SUM(R399:R404)</f>
        <v>2.8975460000000002</v>
      </c>
      <c r="S398" s="208"/>
      <c r="T398" s="210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85</v>
      </c>
      <c r="AT398" s="212" t="s">
        <v>77</v>
      </c>
      <c r="AU398" s="212" t="s">
        <v>85</v>
      </c>
      <c r="AY398" s="211" t="s">
        <v>258</v>
      </c>
      <c r="BK398" s="213">
        <f>SUM(BK399:BK404)</f>
        <v>0</v>
      </c>
    </row>
    <row r="399" s="2" customFormat="1" ht="78" customHeight="1">
      <c r="A399" s="40"/>
      <c r="B399" s="41"/>
      <c r="C399" s="216" t="s">
        <v>629</v>
      </c>
      <c r="D399" s="216" t="s">
        <v>260</v>
      </c>
      <c r="E399" s="217" t="s">
        <v>630</v>
      </c>
      <c r="F399" s="218" t="s">
        <v>631</v>
      </c>
      <c r="G399" s="219" t="s">
        <v>117</v>
      </c>
      <c r="H399" s="220">
        <v>11.300000000000001</v>
      </c>
      <c r="I399" s="221"/>
      <c r="J399" s="222">
        <f>ROUND(I399*H399,2)</f>
        <v>0</v>
      </c>
      <c r="K399" s="218" t="s">
        <v>273</v>
      </c>
      <c r="L399" s="46"/>
      <c r="M399" s="223" t="s">
        <v>35</v>
      </c>
      <c r="N399" s="224" t="s">
        <v>49</v>
      </c>
      <c r="O399" s="86"/>
      <c r="P399" s="225">
        <f>O399*H399</f>
        <v>0</v>
      </c>
      <c r="Q399" s="225">
        <v>0.089219999999999994</v>
      </c>
      <c r="R399" s="225">
        <f>Q399*H399</f>
        <v>1.008186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263</v>
      </c>
      <c r="AT399" s="227" t="s">
        <v>260</v>
      </c>
      <c r="AU399" s="227" t="s">
        <v>87</v>
      </c>
      <c r="AY399" s="19" t="s">
        <v>258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85</v>
      </c>
      <c r="BK399" s="228">
        <f>ROUND(I399*H399,2)</f>
        <v>0</v>
      </c>
      <c r="BL399" s="19" t="s">
        <v>263</v>
      </c>
      <c r="BM399" s="227" t="s">
        <v>632</v>
      </c>
    </row>
    <row r="400" s="2" customFormat="1">
      <c r="A400" s="40"/>
      <c r="B400" s="41"/>
      <c r="C400" s="42"/>
      <c r="D400" s="266" t="s">
        <v>275</v>
      </c>
      <c r="E400" s="42"/>
      <c r="F400" s="267" t="s">
        <v>633</v>
      </c>
      <c r="G400" s="42"/>
      <c r="H400" s="42"/>
      <c r="I400" s="231"/>
      <c r="J400" s="42"/>
      <c r="K400" s="42"/>
      <c r="L400" s="46"/>
      <c r="M400" s="232"/>
      <c r="N400" s="23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275</v>
      </c>
      <c r="AU400" s="19" t="s">
        <v>87</v>
      </c>
    </row>
    <row r="401" s="14" customFormat="1">
      <c r="A401" s="14"/>
      <c r="B401" s="244"/>
      <c r="C401" s="245"/>
      <c r="D401" s="229" t="s">
        <v>267</v>
      </c>
      <c r="E401" s="246" t="s">
        <v>35</v>
      </c>
      <c r="F401" s="247" t="s">
        <v>193</v>
      </c>
      <c r="G401" s="245"/>
      <c r="H401" s="248">
        <v>11.300000000000001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267</v>
      </c>
      <c r="AU401" s="254" t="s">
        <v>87</v>
      </c>
      <c r="AV401" s="14" t="s">
        <v>87</v>
      </c>
      <c r="AW401" s="14" t="s">
        <v>37</v>
      </c>
      <c r="AX401" s="14" t="s">
        <v>85</v>
      </c>
      <c r="AY401" s="254" t="s">
        <v>258</v>
      </c>
    </row>
    <row r="402" s="2" customFormat="1" ht="16.5" customHeight="1">
      <c r="A402" s="40"/>
      <c r="B402" s="41"/>
      <c r="C402" s="279" t="s">
        <v>634</v>
      </c>
      <c r="D402" s="279" t="s">
        <v>419</v>
      </c>
      <c r="E402" s="280" t="s">
        <v>635</v>
      </c>
      <c r="F402" s="281" t="s">
        <v>636</v>
      </c>
      <c r="G402" s="282" t="s">
        <v>117</v>
      </c>
      <c r="H402" s="283">
        <v>12.43</v>
      </c>
      <c r="I402" s="284"/>
      <c r="J402" s="285">
        <f>ROUND(I402*H402,2)</f>
        <v>0</v>
      </c>
      <c r="K402" s="281" t="s">
        <v>35</v>
      </c>
      <c r="L402" s="286"/>
      <c r="M402" s="287" t="s">
        <v>35</v>
      </c>
      <c r="N402" s="288" t="s">
        <v>49</v>
      </c>
      <c r="O402" s="86"/>
      <c r="P402" s="225">
        <f>O402*H402</f>
        <v>0</v>
      </c>
      <c r="Q402" s="225">
        <v>0.152</v>
      </c>
      <c r="R402" s="225">
        <f>Q402*H402</f>
        <v>1.8893599999999999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197</v>
      </c>
      <c r="AT402" s="227" t="s">
        <v>419</v>
      </c>
      <c r="AU402" s="227" t="s">
        <v>87</v>
      </c>
      <c r="AY402" s="19" t="s">
        <v>258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85</v>
      </c>
      <c r="BK402" s="228">
        <f>ROUND(I402*H402,2)</f>
        <v>0</v>
      </c>
      <c r="BL402" s="19" t="s">
        <v>263</v>
      </c>
      <c r="BM402" s="227" t="s">
        <v>637</v>
      </c>
    </row>
    <row r="403" s="14" customFormat="1">
      <c r="A403" s="14"/>
      <c r="B403" s="244"/>
      <c r="C403" s="245"/>
      <c r="D403" s="229" t="s">
        <v>267</v>
      </c>
      <c r="E403" s="246" t="s">
        <v>35</v>
      </c>
      <c r="F403" s="247" t="s">
        <v>193</v>
      </c>
      <c r="G403" s="245"/>
      <c r="H403" s="248">
        <v>11.300000000000001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267</v>
      </c>
      <c r="AU403" s="254" t="s">
        <v>87</v>
      </c>
      <c r="AV403" s="14" t="s">
        <v>87</v>
      </c>
      <c r="AW403" s="14" t="s">
        <v>37</v>
      </c>
      <c r="AX403" s="14" t="s">
        <v>85</v>
      </c>
      <c r="AY403" s="254" t="s">
        <v>258</v>
      </c>
    </row>
    <row r="404" s="14" customFormat="1">
      <c r="A404" s="14"/>
      <c r="B404" s="244"/>
      <c r="C404" s="245"/>
      <c r="D404" s="229" t="s">
        <v>267</v>
      </c>
      <c r="E404" s="245"/>
      <c r="F404" s="247" t="s">
        <v>638</v>
      </c>
      <c r="G404" s="245"/>
      <c r="H404" s="248">
        <v>12.43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267</v>
      </c>
      <c r="AU404" s="254" t="s">
        <v>87</v>
      </c>
      <c r="AV404" s="14" t="s">
        <v>87</v>
      </c>
      <c r="AW404" s="14" t="s">
        <v>4</v>
      </c>
      <c r="AX404" s="14" t="s">
        <v>85</v>
      </c>
      <c r="AY404" s="254" t="s">
        <v>258</v>
      </c>
    </row>
    <row r="405" s="12" customFormat="1" ht="22.8" customHeight="1">
      <c r="A405" s="12"/>
      <c r="B405" s="200"/>
      <c r="C405" s="201"/>
      <c r="D405" s="202" t="s">
        <v>77</v>
      </c>
      <c r="E405" s="214" t="s">
        <v>205</v>
      </c>
      <c r="F405" s="214" t="s">
        <v>639</v>
      </c>
      <c r="G405" s="201"/>
      <c r="H405" s="201"/>
      <c r="I405" s="204"/>
      <c r="J405" s="215">
        <f>BK405</f>
        <v>0</v>
      </c>
      <c r="K405" s="201"/>
      <c r="L405" s="206"/>
      <c r="M405" s="207"/>
      <c r="N405" s="208"/>
      <c r="O405" s="208"/>
      <c r="P405" s="209">
        <f>SUM(P406:P623)</f>
        <v>0</v>
      </c>
      <c r="Q405" s="208"/>
      <c r="R405" s="209">
        <f>SUM(R406:R623)</f>
        <v>133.28868178000002</v>
      </c>
      <c r="S405" s="208"/>
      <c r="T405" s="210">
        <f>SUM(T406:T623)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1" t="s">
        <v>85</v>
      </c>
      <c r="AT405" s="212" t="s">
        <v>77</v>
      </c>
      <c r="AU405" s="212" t="s">
        <v>85</v>
      </c>
      <c r="AY405" s="211" t="s">
        <v>258</v>
      </c>
      <c r="BK405" s="213">
        <f>SUM(BK406:BK623)</f>
        <v>0</v>
      </c>
    </row>
    <row r="406" s="2" customFormat="1" ht="33" customHeight="1">
      <c r="A406" s="40"/>
      <c r="B406" s="41"/>
      <c r="C406" s="216" t="s">
        <v>640</v>
      </c>
      <c r="D406" s="216" t="s">
        <v>260</v>
      </c>
      <c r="E406" s="217" t="s">
        <v>641</v>
      </c>
      <c r="F406" s="218" t="s">
        <v>642</v>
      </c>
      <c r="G406" s="219" t="s">
        <v>117</v>
      </c>
      <c r="H406" s="220">
        <v>107</v>
      </c>
      <c r="I406" s="221"/>
      <c r="J406" s="222">
        <f>ROUND(I406*H406,2)</f>
        <v>0</v>
      </c>
      <c r="K406" s="218" t="s">
        <v>273</v>
      </c>
      <c r="L406" s="46"/>
      <c r="M406" s="223" t="s">
        <v>35</v>
      </c>
      <c r="N406" s="224" t="s">
        <v>49</v>
      </c>
      <c r="O406" s="86"/>
      <c r="P406" s="225">
        <f>O406*H406</f>
        <v>0</v>
      </c>
      <c r="Q406" s="225">
        <v>0.0073499999999999998</v>
      </c>
      <c r="R406" s="225">
        <f>Q406*H406</f>
        <v>0.78644999999999998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263</v>
      </c>
      <c r="AT406" s="227" t="s">
        <v>260</v>
      </c>
      <c r="AU406" s="227" t="s">
        <v>87</v>
      </c>
      <c r="AY406" s="19" t="s">
        <v>258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85</v>
      </c>
      <c r="BK406" s="228">
        <f>ROUND(I406*H406,2)</f>
        <v>0</v>
      </c>
      <c r="BL406" s="19" t="s">
        <v>263</v>
      </c>
      <c r="BM406" s="227" t="s">
        <v>643</v>
      </c>
    </row>
    <row r="407" s="2" customFormat="1">
      <c r="A407" s="40"/>
      <c r="B407" s="41"/>
      <c r="C407" s="42"/>
      <c r="D407" s="266" t="s">
        <v>275</v>
      </c>
      <c r="E407" s="42"/>
      <c r="F407" s="267" t="s">
        <v>644</v>
      </c>
      <c r="G407" s="42"/>
      <c r="H407" s="42"/>
      <c r="I407" s="231"/>
      <c r="J407" s="42"/>
      <c r="K407" s="42"/>
      <c r="L407" s="46"/>
      <c r="M407" s="232"/>
      <c r="N407" s="23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275</v>
      </c>
      <c r="AU407" s="19" t="s">
        <v>87</v>
      </c>
    </row>
    <row r="408" s="14" customFormat="1">
      <c r="A408" s="14"/>
      <c r="B408" s="244"/>
      <c r="C408" s="245"/>
      <c r="D408" s="229" t="s">
        <v>267</v>
      </c>
      <c r="E408" s="246" t="s">
        <v>35</v>
      </c>
      <c r="F408" s="247" t="s">
        <v>150</v>
      </c>
      <c r="G408" s="245"/>
      <c r="H408" s="248">
        <v>107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267</v>
      </c>
      <c r="AU408" s="254" t="s">
        <v>87</v>
      </c>
      <c r="AV408" s="14" t="s">
        <v>87</v>
      </c>
      <c r="AW408" s="14" t="s">
        <v>37</v>
      </c>
      <c r="AX408" s="14" t="s">
        <v>85</v>
      </c>
      <c r="AY408" s="254" t="s">
        <v>258</v>
      </c>
    </row>
    <row r="409" s="2" customFormat="1" ht="49.05" customHeight="1">
      <c r="A409" s="40"/>
      <c r="B409" s="41"/>
      <c r="C409" s="216" t="s">
        <v>645</v>
      </c>
      <c r="D409" s="216" t="s">
        <v>260</v>
      </c>
      <c r="E409" s="217" t="s">
        <v>646</v>
      </c>
      <c r="F409" s="218" t="s">
        <v>647</v>
      </c>
      <c r="G409" s="219" t="s">
        <v>117</v>
      </c>
      <c r="H409" s="220">
        <v>107</v>
      </c>
      <c r="I409" s="221"/>
      <c r="J409" s="222">
        <f>ROUND(I409*H409,2)</f>
        <v>0</v>
      </c>
      <c r="K409" s="218" t="s">
        <v>273</v>
      </c>
      <c r="L409" s="46"/>
      <c r="M409" s="223" t="s">
        <v>35</v>
      </c>
      <c r="N409" s="224" t="s">
        <v>49</v>
      </c>
      <c r="O409" s="86"/>
      <c r="P409" s="225">
        <f>O409*H409</f>
        <v>0</v>
      </c>
      <c r="Q409" s="225">
        <v>0.013129999999999999</v>
      </c>
      <c r="R409" s="225">
        <f>Q409*H409</f>
        <v>1.4049099999999999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263</v>
      </c>
      <c r="AT409" s="227" t="s">
        <v>260</v>
      </c>
      <c r="AU409" s="227" t="s">
        <v>87</v>
      </c>
      <c r="AY409" s="19" t="s">
        <v>258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85</v>
      </c>
      <c r="BK409" s="228">
        <f>ROUND(I409*H409,2)</f>
        <v>0</v>
      </c>
      <c r="BL409" s="19" t="s">
        <v>263</v>
      </c>
      <c r="BM409" s="227" t="s">
        <v>648</v>
      </c>
    </row>
    <row r="410" s="2" customFormat="1">
      <c r="A410" s="40"/>
      <c r="B410" s="41"/>
      <c r="C410" s="42"/>
      <c r="D410" s="266" t="s">
        <v>275</v>
      </c>
      <c r="E410" s="42"/>
      <c r="F410" s="267" t="s">
        <v>649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275</v>
      </c>
      <c r="AU410" s="19" t="s">
        <v>87</v>
      </c>
    </row>
    <row r="411" s="14" customFormat="1">
      <c r="A411" s="14"/>
      <c r="B411" s="244"/>
      <c r="C411" s="245"/>
      <c r="D411" s="229" t="s">
        <v>267</v>
      </c>
      <c r="E411" s="246" t="s">
        <v>35</v>
      </c>
      <c r="F411" s="247" t="s">
        <v>150</v>
      </c>
      <c r="G411" s="245"/>
      <c r="H411" s="248">
        <v>107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267</v>
      </c>
      <c r="AU411" s="254" t="s">
        <v>87</v>
      </c>
      <c r="AV411" s="14" t="s">
        <v>87</v>
      </c>
      <c r="AW411" s="14" t="s">
        <v>37</v>
      </c>
      <c r="AX411" s="14" t="s">
        <v>85</v>
      </c>
      <c r="AY411" s="254" t="s">
        <v>258</v>
      </c>
    </row>
    <row r="412" s="2" customFormat="1" ht="37.8" customHeight="1">
      <c r="A412" s="40"/>
      <c r="B412" s="41"/>
      <c r="C412" s="216" t="s">
        <v>650</v>
      </c>
      <c r="D412" s="216" t="s">
        <v>260</v>
      </c>
      <c r="E412" s="217" t="s">
        <v>651</v>
      </c>
      <c r="F412" s="218" t="s">
        <v>652</v>
      </c>
      <c r="G412" s="219" t="s">
        <v>484</v>
      </c>
      <c r="H412" s="220">
        <v>10</v>
      </c>
      <c r="I412" s="221"/>
      <c r="J412" s="222">
        <f>ROUND(I412*H412,2)</f>
        <v>0</v>
      </c>
      <c r="K412" s="218" t="s">
        <v>273</v>
      </c>
      <c r="L412" s="46"/>
      <c r="M412" s="223" t="s">
        <v>35</v>
      </c>
      <c r="N412" s="224" t="s">
        <v>49</v>
      </c>
      <c r="O412" s="86"/>
      <c r="P412" s="225">
        <f>O412*H412</f>
        <v>0</v>
      </c>
      <c r="Q412" s="225">
        <v>0.041500000000000002</v>
      </c>
      <c r="R412" s="225">
        <f>Q412*H412</f>
        <v>0.41500000000000004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263</v>
      </c>
      <c r="AT412" s="227" t="s">
        <v>260</v>
      </c>
      <c r="AU412" s="227" t="s">
        <v>87</v>
      </c>
      <c r="AY412" s="19" t="s">
        <v>258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85</v>
      </c>
      <c r="BK412" s="228">
        <f>ROUND(I412*H412,2)</f>
        <v>0</v>
      </c>
      <c r="BL412" s="19" t="s">
        <v>263</v>
      </c>
      <c r="BM412" s="227" t="s">
        <v>653</v>
      </c>
    </row>
    <row r="413" s="2" customFormat="1">
      <c r="A413" s="40"/>
      <c r="B413" s="41"/>
      <c r="C413" s="42"/>
      <c r="D413" s="266" t="s">
        <v>275</v>
      </c>
      <c r="E413" s="42"/>
      <c r="F413" s="267" t="s">
        <v>654</v>
      </c>
      <c r="G413" s="42"/>
      <c r="H413" s="42"/>
      <c r="I413" s="231"/>
      <c r="J413" s="42"/>
      <c r="K413" s="42"/>
      <c r="L413" s="46"/>
      <c r="M413" s="232"/>
      <c r="N413" s="23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275</v>
      </c>
      <c r="AU413" s="19" t="s">
        <v>87</v>
      </c>
    </row>
    <row r="414" s="14" customFormat="1">
      <c r="A414" s="14"/>
      <c r="B414" s="244"/>
      <c r="C414" s="245"/>
      <c r="D414" s="229" t="s">
        <v>267</v>
      </c>
      <c r="E414" s="246" t="s">
        <v>35</v>
      </c>
      <c r="F414" s="247" t="s">
        <v>655</v>
      </c>
      <c r="G414" s="245"/>
      <c r="H414" s="248">
        <v>10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267</v>
      </c>
      <c r="AU414" s="254" t="s">
        <v>87</v>
      </c>
      <c r="AV414" s="14" t="s">
        <v>87</v>
      </c>
      <c r="AW414" s="14" t="s">
        <v>37</v>
      </c>
      <c r="AX414" s="14" t="s">
        <v>78</v>
      </c>
      <c r="AY414" s="254" t="s">
        <v>258</v>
      </c>
    </row>
    <row r="415" s="15" customFormat="1">
      <c r="A415" s="15"/>
      <c r="B415" s="255"/>
      <c r="C415" s="256"/>
      <c r="D415" s="229" t="s">
        <v>267</v>
      </c>
      <c r="E415" s="257" t="s">
        <v>35</v>
      </c>
      <c r="F415" s="258" t="s">
        <v>270</v>
      </c>
      <c r="G415" s="256"/>
      <c r="H415" s="259">
        <v>10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267</v>
      </c>
      <c r="AU415" s="265" t="s">
        <v>87</v>
      </c>
      <c r="AV415" s="15" t="s">
        <v>263</v>
      </c>
      <c r="AW415" s="15" t="s">
        <v>37</v>
      </c>
      <c r="AX415" s="15" t="s">
        <v>85</v>
      </c>
      <c r="AY415" s="265" t="s">
        <v>258</v>
      </c>
    </row>
    <row r="416" s="2" customFormat="1" ht="33" customHeight="1">
      <c r="A416" s="40"/>
      <c r="B416" s="41"/>
      <c r="C416" s="216" t="s">
        <v>656</v>
      </c>
      <c r="D416" s="216" t="s">
        <v>260</v>
      </c>
      <c r="E416" s="217" t="s">
        <v>657</v>
      </c>
      <c r="F416" s="218" t="s">
        <v>658</v>
      </c>
      <c r="G416" s="219" t="s">
        <v>484</v>
      </c>
      <c r="H416" s="220">
        <v>1</v>
      </c>
      <c r="I416" s="221"/>
      <c r="J416" s="222">
        <f>ROUND(I416*H416,2)</f>
        <v>0</v>
      </c>
      <c r="K416" s="218" t="s">
        <v>273</v>
      </c>
      <c r="L416" s="46"/>
      <c r="M416" s="223" t="s">
        <v>35</v>
      </c>
      <c r="N416" s="224" t="s">
        <v>49</v>
      </c>
      <c r="O416" s="86"/>
      <c r="P416" s="225">
        <f>O416*H416</f>
        <v>0</v>
      </c>
      <c r="Q416" s="225">
        <v>0.1575</v>
      </c>
      <c r="R416" s="225">
        <f>Q416*H416</f>
        <v>0.1575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263</v>
      </c>
      <c r="AT416" s="227" t="s">
        <v>260</v>
      </c>
      <c r="AU416" s="227" t="s">
        <v>87</v>
      </c>
      <c r="AY416" s="19" t="s">
        <v>258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85</v>
      </c>
      <c r="BK416" s="228">
        <f>ROUND(I416*H416,2)</f>
        <v>0</v>
      </c>
      <c r="BL416" s="19" t="s">
        <v>263</v>
      </c>
      <c r="BM416" s="227" t="s">
        <v>659</v>
      </c>
    </row>
    <row r="417" s="2" customFormat="1">
      <c r="A417" s="40"/>
      <c r="B417" s="41"/>
      <c r="C417" s="42"/>
      <c r="D417" s="266" t="s">
        <v>275</v>
      </c>
      <c r="E417" s="42"/>
      <c r="F417" s="267" t="s">
        <v>660</v>
      </c>
      <c r="G417" s="42"/>
      <c r="H417" s="42"/>
      <c r="I417" s="231"/>
      <c r="J417" s="42"/>
      <c r="K417" s="42"/>
      <c r="L417" s="46"/>
      <c r="M417" s="232"/>
      <c r="N417" s="23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275</v>
      </c>
      <c r="AU417" s="19" t="s">
        <v>87</v>
      </c>
    </row>
    <row r="418" s="14" customFormat="1">
      <c r="A418" s="14"/>
      <c r="B418" s="244"/>
      <c r="C418" s="245"/>
      <c r="D418" s="229" t="s">
        <v>267</v>
      </c>
      <c r="E418" s="246" t="s">
        <v>35</v>
      </c>
      <c r="F418" s="247" t="s">
        <v>661</v>
      </c>
      <c r="G418" s="245"/>
      <c r="H418" s="248">
        <v>1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267</v>
      </c>
      <c r="AU418" s="254" t="s">
        <v>87</v>
      </c>
      <c r="AV418" s="14" t="s">
        <v>87</v>
      </c>
      <c r="AW418" s="14" t="s">
        <v>37</v>
      </c>
      <c r="AX418" s="14" t="s">
        <v>78</v>
      </c>
      <c r="AY418" s="254" t="s">
        <v>258</v>
      </c>
    </row>
    <row r="419" s="15" customFormat="1">
      <c r="A419" s="15"/>
      <c r="B419" s="255"/>
      <c r="C419" s="256"/>
      <c r="D419" s="229" t="s">
        <v>267</v>
      </c>
      <c r="E419" s="257" t="s">
        <v>35</v>
      </c>
      <c r="F419" s="258" t="s">
        <v>270</v>
      </c>
      <c r="G419" s="256"/>
      <c r="H419" s="259">
        <v>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267</v>
      </c>
      <c r="AU419" s="265" t="s">
        <v>87</v>
      </c>
      <c r="AV419" s="15" t="s">
        <v>263</v>
      </c>
      <c r="AW419" s="15" t="s">
        <v>37</v>
      </c>
      <c r="AX419" s="15" t="s">
        <v>85</v>
      </c>
      <c r="AY419" s="265" t="s">
        <v>258</v>
      </c>
    </row>
    <row r="420" s="2" customFormat="1" ht="33" customHeight="1">
      <c r="A420" s="40"/>
      <c r="B420" s="41"/>
      <c r="C420" s="216" t="s">
        <v>662</v>
      </c>
      <c r="D420" s="216" t="s">
        <v>260</v>
      </c>
      <c r="E420" s="217" t="s">
        <v>663</v>
      </c>
      <c r="F420" s="218" t="s">
        <v>664</v>
      </c>
      <c r="G420" s="219" t="s">
        <v>117</v>
      </c>
      <c r="H420" s="220">
        <v>1045.4000000000001</v>
      </c>
      <c r="I420" s="221"/>
      <c r="J420" s="222">
        <f>ROUND(I420*H420,2)</f>
        <v>0</v>
      </c>
      <c r="K420" s="218" t="s">
        <v>273</v>
      </c>
      <c r="L420" s="46"/>
      <c r="M420" s="223" t="s">
        <v>35</v>
      </c>
      <c r="N420" s="224" t="s">
        <v>49</v>
      </c>
      <c r="O420" s="86"/>
      <c r="P420" s="225">
        <f>O420*H420</f>
        <v>0</v>
      </c>
      <c r="Q420" s="225">
        <v>0.0073499999999999998</v>
      </c>
      <c r="R420" s="225">
        <f>Q420*H420</f>
        <v>7.6836900000000004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263</v>
      </c>
      <c r="AT420" s="227" t="s">
        <v>260</v>
      </c>
      <c r="AU420" s="227" t="s">
        <v>87</v>
      </c>
      <c r="AY420" s="19" t="s">
        <v>258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85</v>
      </c>
      <c r="BK420" s="228">
        <f>ROUND(I420*H420,2)</f>
        <v>0</v>
      </c>
      <c r="BL420" s="19" t="s">
        <v>263</v>
      </c>
      <c r="BM420" s="227" t="s">
        <v>665</v>
      </c>
    </row>
    <row r="421" s="2" customFormat="1">
      <c r="A421" s="40"/>
      <c r="B421" s="41"/>
      <c r="C421" s="42"/>
      <c r="D421" s="266" t="s">
        <v>275</v>
      </c>
      <c r="E421" s="42"/>
      <c r="F421" s="267" t="s">
        <v>666</v>
      </c>
      <c r="G421" s="42"/>
      <c r="H421" s="42"/>
      <c r="I421" s="231"/>
      <c r="J421" s="42"/>
      <c r="K421" s="42"/>
      <c r="L421" s="46"/>
      <c r="M421" s="232"/>
      <c r="N421" s="233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275</v>
      </c>
      <c r="AU421" s="19" t="s">
        <v>87</v>
      </c>
    </row>
    <row r="422" s="14" customFormat="1">
      <c r="A422" s="14"/>
      <c r="B422" s="244"/>
      <c r="C422" s="245"/>
      <c r="D422" s="229" t="s">
        <v>267</v>
      </c>
      <c r="E422" s="246" t="s">
        <v>35</v>
      </c>
      <c r="F422" s="247" t="s">
        <v>147</v>
      </c>
      <c r="G422" s="245"/>
      <c r="H422" s="248">
        <v>1045.4000000000001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267</v>
      </c>
      <c r="AU422" s="254" t="s">
        <v>87</v>
      </c>
      <c r="AV422" s="14" t="s">
        <v>87</v>
      </c>
      <c r="AW422" s="14" t="s">
        <v>37</v>
      </c>
      <c r="AX422" s="14" t="s">
        <v>85</v>
      </c>
      <c r="AY422" s="254" t="s">
        <v>258</v>
      </c>
    </row>
    <row r="423" s="2" customFormat="1" ht="37.8" customHeight="1">
      <c r="A423" s="40"/>
      <c r="B423" s="41"/>
      <c r="C423" s="216" t="s">
        <v>667</v>
      </c>
      <c r="D423" s="216" t="s">
        <v>260</v>
      </c>
      <c r="E423" s="217" t="s">
        <v>668</v>
      </c>
      <c r="F423" s="218" t="s">
        <v>669</v>
      </c>
      <c r="G423" s="219" t="s">
        <v>117</v>
      </c>
      <c r="H423" s="220">
        <v>44</v>
      </c>
      <c r="I423" s="221"/>
      <c r="J423" s="222">
        <f>ROUND(I423*H423,2)</f>
        <v>0</v>
      </c>
      <c r="K423" s="218" t="s">
        <v>273</v>
      </c>
      <c r="L423" s="46"/>
      <c r="M423" s="223" t="s">
        <v>35</v>
      </c>
      <c r="N423" s="224" t="s">
        <v>49</v>
      </c>
      <c r="O423" s="86"/>
      <c r="P423" s="225">
        <f>O423*H423</f>
        <v>0</v>
      </c>
      <c r="Q423" s="225">
        <v>0.0043800000000000002</v>
      </c>
      <c r="R423" s="225">
        <f>Q423*H423</f>
        <v>0.19272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263</v>
      </c>
      <c r="AT423" s="227" t="s">
        <v>260</v>
      </c>
      <c r="AU423" s="227" t="s">
        <v>87</v>
      </c>
      <c r="AY423" s="19" t="s">
        <v>258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85</v>
      </c>
      <c r="BK423" s="228">
        <f>ROUND(I423*H423,2)</f>
        <v>0</v>
      </c>
      <c r="BL423" s="19" t="s">
        <v>263</v>
      </c>
      <c r="BM423" s="227" t="s">
        <v>670</v>
      </c>
    </row>
    <row r="424" s="2" customFormat="1">
      <c r="A424" s="40"/>
      <c r="B424" s="41"/>
      <c r="C424" s="42"/>
      <c r="D424" s="266" t="s">
        <v>275</v>
      </c>
      <c r="E424" s="42"/>
      <c r="F424" s="267" t="s">
        <v>671</v>
      </c>
      <c r="G424" s="42"/>
      <c r="H424" s="42"/>
      <c r="I424" s="231"/>
      <c r="J424" s="42"/>
      <c r="K424" s="42"/>
      <c r="L424" s="46"/>
      <c r="M424" s="232"/>
      <c r="N424" s="23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275</v>
      </c>
      <c r="AU424" s="19" t="s">
        <v>87</v>
      </c>
    </row>
    <row r="425" s="14" customFormat="1">
      <c r="A425" s="14"/>
      <c r="B425" s="244"/>
      <c r="C425" s="245"/>
      <c r="D425" s="229" t="s">
        <v>267</v>
      </c>
      <c r="E425" s="246" t="s">
        <v>35</v>
      </c>
      <c r="F425" s="247" t="s">
        <v>672</v>
      </c>
      <c r="G425" s="245"/>
      <c r="H425" s="248">
        <v>20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267</v>
      </c>
      <c r="AU425" s="254" t="s">
        <v>87</v>
      </c>
      <c r="AV425" s="14" t="s">
        <v>87</v>
      </c>
      <c r="AW425" s="14" t="s">
        <v>37</v>
      </c>
      <c r="AX425" s="14" t="s">
        <v>78</v>
      </c>
      <c r="AY425" s="254" t="s">
        <v>258</v>
      </c>
    </row>
    <row r="426" s="14" customFormat="1">
      <c r="A426" s="14"/>
      <c r="B426" s="244"/>
      <c r="C426" s="245"/>
      <c r="D426" s="229" t="s">
        <v>267</v>
      </c>
      <c r="E426" s="246" t="s">
        <v>35</v>
      </c>
      <c r="F426" s="247" t="s">
        <v>673</v>
      </c>
      <c r="G426" s="245"/>
      <c r="H426" s="248">
        <v>24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267</v>
      </c>
      <c r="AU426" s="254" t="s">
        <v>87</v>
      </c>
      <c r="AV426" s="14" t="s">
        <v>87</v>
      </c>
      <c r="AW426" s="14" t="s">
        <v>37</v>
      </c>
      <c r="AX426" s="14" t="s">
        <v>78</v>
      </c>
      <c r="AY426" s="254" t="s">
        <v>258</v>
      </c>
    </row>
    <row r="427" s="15" customFormat="1">
      <c r="A427" s="15"/>
      <c r="B427" s="255"/>
      <c r="C427" s="256"/>
      <c r="D427" s="229" t="s">
        <v>267</v>
      </c>
      <c r="E427" s="257" t="s">
        <v>35</v>
      </c>
      <c r="F427" s="258" t="s">
        <v>270</v>
      </c>
      <c r="G427" s="256"/>
      <c r="H427" s="259">
        <v>44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267</v>
      </c>
      <c r="AU427" s="265" t="s">
        <v>87</v>
      </c>
      <c r="AV427" s="15" t="s">
        <v>263</v>
      </c>
      <c r="AW427" s="15" t="s">
        <v>37</v>
      </c>
      <c r="AX427" s="15" t="s">
        <v>85</v>
      </c>
      <c r="AY427" s="265" t="s">
        <v>258</v>
      </c>
    </row>
    <row r="428" s="2" customFormat="1" ht="37.8" customHeight="1">
      <c r="A428" s="40"/>
      <c r="B428" s="41"/>
      <c r="C428" s="216" t="s">
        <v>674</v>
      </c>
      <c r="D428" s="216" t="s">
        <v>260</v>
      </c>
      <c r="E428" s="217" t="s">
        <v>675</v>
      </c>
      <c r="F428" s="218" t="s">
        <v>676</v>
      </c>
      <c r="G428" s="219" t="s">
        <v>117</v>
      </c>
      <c r="H428" s="220">
        <v>97.200000000000003</v>
      </c>
      <c r="I428" s="221"/>
      <c r="J428" s="222">
        <f>ROUND(I428*H428,2)</f>
        <v>0</v>
      </c>
      <c r="K428" s="218" t="s">
        <v>273</v>
      </c>
      <c r="L428" s="46"/>
      <c r="M428" s="223" t="s">
        <v>35</v>
      </c>
      <c r="N428" s="224" t="s">
        <v>49</v>
      </c>
      <c r="O428" s="86"/>
      <c r="P428" s="225">
        <f>O428*H428</f>
        <v>0</v>
      </c>
      <c r="Q428" s="225">
        <v>0.013599999999999999</v>
      </c>
      <c r="R428" s="225">
        <f>Q428*H428</f>
        <v>1.32192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263</v>
      </c>
      <c r="AT428" s="227" t="s">
        <v>260</v>
      </c>
      <c r="AU428" s="227" t="s">
        <v>87</v>
      </c>
      <c r="AY428" s="19" t="s">
        <v>258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85</v>
      </c>
      <c r="BK428" s="228">
        <f>ROUND(I428*H428,2)</f>
        <v>0</v>
      </c>
      <c r="BL428" s="19" t="s">
        <v>263</v>
      </c>
      <c r="BM428" s="227" t="s">
        <v>677</v>
      </c>
    </row>
    <row r="429" s="2" customFormat="1">
      <c r="A429" s="40"/>
      <c r="B429" s="41"/>
      <c r="C429" s="42"/>
      <c r="D429" s="266" t="s">
        <v>275</v>
      </c>
      <c r="E429" s="42"/>
      <c r="F429" s="267" t="s">
        <v>678</v>
      </c>
      <c r="G429" s="42"/>
      <c r="H429" s="42"/>
      <c r="I429" s="231"/>
      <c r="J429" s="42"/>
      <c r="K429" s="42"/>
      <c r="L429" s="46"/>
      <c r="M429" s="232"/>
      <c r="N429" s="23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275</v>
      </c>
      <c r="AU429" s="19" t="s">
        <v>87</v>
      </c>
    </row>
    <row r="430" s="14" customFormat="1">
      <c r="A430" s="14"/>
      <c r="B430" s="244"/>
      <c r="C430" s="245"/>
      <c r="D430" s="229" t="s">
        <v>267</v>
      </c>
      <c r="E430" s="246" t="s">
        <v>35</v>
      </c>
      <c r="F430" s="247" t="s">
        <v>127</v>
      </c>
      <c r="G430" s="245"/>
      <c r="H430" s="248">
        <v>97.200000000000003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267</v>
      </c>
      <c r="AU430" s="254" t="s">
        <v>87</v>
      </c>
      <c r="AV430" s="14" t="s">
        <v>87</v>
      </c>
      <c r="AW430" s="14" t="s">
        <v>37</v>
      </c>
      <c r="AX430" s="14" t="s">
        <v>85</v>
      </c>
      <c r="AY430" s="254" t="s">
        <v>258</v>
      </c>
    </row>
    <row r="431" s="2" customFormat="1" ht="44.25" customHeight="1">
      <c r="A431" s="40"/>
      <c r="B431" s="41"/>
      <c r="C431" s="216" t="s">
        <v>679</v>
      </c>
      <c r="D431" s="216" t="s">
        <v>260</v>
      </c>
      <c r="E431" s="217" t="s">
        <v>680</v>
      </c>
      <c r="F431" s="218" t="s">
        <v>681</v>
      </c>
      <c r="G431" s="219" t="s">
        <v>117</v>
      </c>
      <c r="H431" s="220">
        <v>948.20000000000005</v>
      </c>
      <c r="I431" s="221"/>
      <c r="J431" s="222">
        <f>ROUND(I431*H431,2)</f>
        <v>0</v>
      </c>
      <c r="K431" s="218" t="s">
        <v>273</v>
      </c>
      <c r="L431" s="46"/>
      <c r="M431" s="223" t="s">
        <v>35</v>
      </c>
      <c r="N431" s="224" t="s">
        <v>49</v>
      </c>
      <c r="O431" s="86"/>
      <c r="P431" s="225">
        <f>O431*H431</f>
        <v>0</v>
      </c>
      <c r="Q431" s="225">
        <v>0.016279999999999999</v>
      </c>
      <c r="R431" s="225">
        <f>Q431*H431</f>
        <v>15.436696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263</v>
      </c>
      <c r="AT431" s="227" t="s">
        <v>260</v>
      </c>
      <c r="AU431" s="227" t="s">
        <v>87</v>
      </c>
      <c r="AY431" s="19" t="s">
        <v>258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85</v>
      </c>
      <c r="BK431" s="228">
        <f>ROUND(I431*H431,2)</f>
        <v>0</v>
      </c>
      <c r="BL431" s="19" t="s">
        <v>263</v>
      </c>
      <c r="BM431" s="227" t="s">
        <v>682</v>
      </c>
    </row>
    <row r="432" s="2" customFormat="1">
      <c r="A432" s="40"/>
      <c r="B432" s="41"/>
      <c r="C432" s="42"/>
      <c r="D432" s="266" t="s">
        <v>275</v>
      </c>
      <c r="E432" s="42"/>
      <c r="F432" s="267" t="s">
        <v>683</v>
      </c>
      <c r="G432" s="42"/>
      <c r="H432" s="42"/>
      <c r="I432" s="231"/>
      <c r="J432" s="42"/>
      <c r="K432" s="42"/>
      <c r="L432" s="46"/>
      <c r="M432" s="232"/>
      <c r="N432" s="23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275</v>
      </c>
      <c r="AU432" s="19" t="s">
        <v>87</v>
      </c>
    </row>
    <row r="433" s="14" customFormat="1">
      <c r="A433" s="14"/>
      <c r="B433" s="244"/>
      <c r="C433" s="245"/>
      <c r="D433" s="229" t="s">
        <v>267</v>
      </c>
      <c r="E433" s="246" t="s">
        <v>35</v>
      </c>
      <c r="F433" s="247" t="s">
        <v>684</v>
      </c>
      <c r="G433" s="245"/>
      <c r="H433" s="248">
        <v>948.20000000000005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267</v>
      </c>
      <c r="AU433" s="254" t="s">
        <v>87</v>
      </c>
      <c r="AV433" s="14" t="s">
        <v>87</v>
      </c>
      <c r="AW433" s="14" t="s">
        <v>37</v>
      </c>
      <c r="AX433" s="14" t="s">
        <v>85</v>
      </c>
      <c r="AY433" s="254" t="s">
        <v>258</v>
      </c>
    </row>
    <row r="434" s="2" customFormat="1" ht="44.25" customHeight="1">
      <c r="A434" s="40"/>
      <c r="B434" s="41"/>
      <c r="C434" s="216" t="s">
        <v>685</v>
      </c>
      <c r="D434" s="216" t="s">
        <v>260</v>
      </c>
      <c r="E434" s="217" t="s">
        <v>686</v>
      </c>
      <c r="F434" s="218" t="s">
        <v>687</v>
      </c>
      <c r="G434" s="219" t="s">
        <v>117</v>
      </c>
      <c r="H434" s="220">
        <v>1045.4000000000001</v>
      </c>
      <c r="I434" s="221"/>
      <c r="J434" s="222">
        <f>ROUND(I434*H434,2)</f>
        <v>0</v>
      </c>
      <c r="K434" s="218" t="s">
        <v>273</v>
      </c>
      <c r="L434" s="46"/>
      <c r="M434" s="223" t="s">
        <v>35</v>
      </c>
      <c r="N434" s="224" t="s">
        <v>49</v>
      </c>
      <c r="O434" s="86"/>
      <c r="P434" s="225">
        <f>O434*H434</f>
        <v>0</v>
      </c>
      <c r="Q434" s="225">
        <v>0.0067999999999999996</v>
      </c>
      <c r="R434" s="225">
        <f>Q434*H434</f>
        <v>7.1087199999999999</v>
      </c>
      <c r="S434" s="225">
        <v>0</v>
      </c>
      <c r="T434" s="22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7" t="s">
        <v>263</v>
      </c>
      <c r="AT434" s="227" t="s">
        <v>260</v>
      </c>
      <c r="AU434" s="227" t="s">
        <v>87</v>
      </c>
      <c r="AY434" s="19" t="s">
        <v>258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9" t="s">
        <v>85</v>
      </c>
      <c r="BK434" s="228">
        <f>ROUND(I434*H434,2)</f>
        <v>0</v>
      </c>
      <c r="BL434" s="19" t="s">
        <v>263</v>
      </c>
      <c r="BM434" s="227" t="s">
        <v>688</v>
      </c>
    </row>
    <row r="435" s="2" customFormat="1">
      <c r="A435" s="40"/>
      <c r="B435" s="41"/>
      <c r="C435" s="42"/>
      <c r="D435" s="266" t="s">
        <v>275</v>
      </c>
      <c r="E435" s="42"/>
      <c r="F435" s="267" t="s">
        <v>689</v>
      </c>
      <c r="G435" s="42"/>
      <c r="H435" s="42"/>
      <c r="I435" s="231"/>
      <c r="J435" s="42"/>
      <c r="K435" s="42"/>
      <c r="L435" s="46"/>
      <c r="M435" s="232"/>
      <c r="N435" s="23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275</v>
      </c>
      <c r="AU435" s="19" t="s">
        <v>87</v>
      </c>
    </row>
    <row r="436" s="14" customFormat="1">
      <c r="A436" s="14"/>
      <c r="B436" s="244"/>
      <c r="C436" s="245"/>
      <c r="D436" s="229" t="s">
        <v>267</v>
      </c>
      <c r="E436" s="246" t="s">
        <v>35</v>
      </c>
      <c r="F436" s="247" t="s">
        <v>147</v>
      </c>
      <c r="G436" s="245"/>
      <c r="H436" s="248">
        <v>1045.4000000000001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267</v>
      </c>
      <c r="AU436" s="254" t="s">
        <v>87</v>
      </c>
      <c r="AV436" s="14" t="s">
        <v>87</v>
      </c>
      <c r="AW436" s="14" t="s">
        <v>37</v>
      </c>
      <c r="AX436" s="14" t="s">
        <v>85</v>
      </c>
      <c r="AY436" s="254" t="s">
        <v>258</v>
      </c>
    </row>
    <row r="437" s="2" customFormat="1" ht="37.8" customHeight="1">
      <c r="A437" s="40"/>
      <c r="B437" s="41"/>
      <c r="C437" s="216" t="s">
        <v>690</v>
      </c>
      <c r="D437" s="216" t="s">
        <v>260</v>
      </c>
      <c r="E437" s="217" t="s">
        <v>691</v>
      </c>
      <c r="F437" s="218" t="s">
        <v>692</v>
      </c>
      <c r="G437" s="219" t="s">
        <v>484</v>
      </c>
      <c r="H437" s="220">
        <v>10</v>
      </c>
      <c r="I437" s="221"/>
      <c r="J437" s="222">
        <f>ROUND(I437*H437,2)</f>
        <v>0</v>
      </c>
      <c r="K437" s="218" t="s">
        <v>273</v>
      </c>
      <c r="L437" s="46"/>
      <c r="M437" s="223" t="s">
        <v>35</v>
      </c>
      <c r="N437" s="224" t="s">
        <v>49</v>
      </c>
      <c r="O437" s="86"/>
      <c r="P437" s="225">
        <f>O437*H437</f>
        <v>0</v>
      </c>
      <c r="Q437" s="225">
        <v>0.041500000000000002</v>
      </c>
      <c r="R437" s="225">
        <f>Q437*H437</f>
        <v>0.41500000000000004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263</v>
      </c>
      <c r="AT437" s="227" t="s">
        <v>260</v>
      </c>
      <c r="AU437" s="227" t="s">
        <v>87</v>
      </c>
      <c r="AY437" s="19" t="s">
        <v>258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85</v>
      </c>
      <c r="BK437" s="228">
        <f>ROUND(I437*H437,2)</f>
        <v>0</v>
      </c>
      <c r="BL437" s="19" t="s">
        <v>263</v>
      </c>
      <c r="BM437" s="227" t="s">
        <v>693</v>
      </c>
    </row>
    <row r="438" s="2" customFormat="1">
      <c r="A438" s="40"/>
      <c r="B438" s="41"/>
      <c r="C438" s="42"/>
      <c r="D438" s="266" t="s">
        <v>275</v>
      </c>
      <c r="E438" s="42"/>
      <c r="F438" s="267" t="s">
        <v>694</v>
      </c>
      <c r="G438" s="42"/>
      <c r="H438" s="42"/>
      <c r="I438" s="231"/>
      <c r="J438" s="42"/>
      <c r="K438" s="42"/>
      <c r="L438" s="46"/>
      <c r="M438" s="232"/>
      <c r="N438" s="23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275</v>
      </c>
      <c r="AU438" s="19" t="s">
        <v>87</v>
      </c>
    </row>
    <row r="439" s="14" customFormat="1">
      <c r="A439" s="14"/>
      <c r="B439" s="244"/>
      <c r="C439" s="245"/>
      <c r="D439" s="229" t="s">
        <v>267</v>
      </c>
      <c r="E439" s="246" t="s">
        <v>35</v>
      </c>
      <c r="F439" s="247" t="s">
        <v>695</v>
      </c>
      <c r="G439" s="245"/>
      <c r="H439" s="248">
        <v>10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267</v>
      </c>
      <c r="AU439" s="254" t="s">
        <v>87</v>
      </c>
      <c r="AV439" s="14" t="s">
        <v>87</v>
      </c>
      <c r="AW439" s="14" t="s">
        <v>37</v>
      </c>
      <c r="AX439" s="14" t="s">
        <v>78</v>
      </c>
      <c r="AY439" s="254" t="s">
        <v>258</v>
      </c>
    </row>
    <row r="440" s="15" customFormat="1">
      <c r="A440" s="15"/>
      <c r="B440" s="255"/>
      <c r="C440" s="256"/>
      <c r="D440" s="229" t="s">
        <v>267</v>
      </c>
      <c r="E440" s="257" t="s">
        <v>35</v>
      </c>
      <c r="F440" s="258" t="s">
        <v>270</v>
      </c>
      <c r="G440" s="256"/>
      <c r="H440" s="259">
        <v>10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5" t="s">
        <v>267</v>
      </c>
      <c r="AU440" s="265" t="s">
        <v>87</v>
      </c>
      <c r="AV440" s="15" t="s">
        <v>263</v>
      </c>
      <c r="AW440" s="15" t="s">
        <v>37</v>
      </c>
      <c r="AX440" s="15" t="s">
        <v>85</v>
      </c>
      <c r="AY440" s="265" t="s">
        <v>258</v>
      </c>
    </row>
    <row r="441" s="2" customFormat="1" ht="33" customHeight="1">
      <c r="A441" s="40"/>
      <c r="B441" s="41"/>
      <c r="C441" s="216" t="s">
        <v>696</v>
      </c>
      <c r="D441" s="216" t="s">
        <v>260</v>
      </c>
      <c r="E441" s="217" t="s">
        <v>697</v>
      </c>
      <c r="F441" s="218" t="s">
        <v>698</v>
      </c>
      <c r="G441" s="219" t="s">
        <v>484</v>
      </c>
      <c r="H441" s="220">
        <v>21</v>
      </c>
      <c r="I441" s="221"/>
      <c r="J441" s="222">
        <f>ROUND(I441*H441,2)</f>
        <v>0</v>
      </c>
      <c r="K441" s="218" t="s">
        <v>273</v>
      </c>
      <c r="L441" s="46"/>
      <c r="M441" s="223" t="s">
        <v>35</v>
      </c>
      <c r="N441" s="224" t="s">
        <v>49</v>
      </c>
      <c r="O441" s="86"/>
      <c r="P441" s="225">
        <f>O441*H441</f>
        <v>0</v>
      </c>
      <c r="Q441" s="225">
        <v>0.1575</v>
      </c>
      <c r="R441" s="225">
        <f>Q441*H441</f>
        <v>3.3075000000000001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263</v>
      </c>
      <c r="AT441" s="227" t="s">
        <v>260</v>
      </c>
      <c r="AU441" s="227" t="s">
        <v>87</v>
      </c>
      <c r="AY441" s="19" t="s">
        <v>258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85</v>
      </c>
      <c r="BK441" s="228">
        <f>ROUND(I441*H441,2)</f>
        <v>0</v>
      </c>
      <c r="BL441" s="19" t="s">
        <v>263</v>
      </c>
      <c r="BM441" s="227" t="s">
        <v>699</v>
      </c>
    </row>
    <row r="442" s="2" customFormat="1">
      <c r="A442" s="40"/>
      <c r="B442" s="41"/>
      <c r="C442" s="42"/>
      <c r="D442" s="266" t="s">
        <v>275</v>
      </c>
      <c r="E442" s="42"/>
      <c r="F442" s="267" t="s">
        <v>700</v>
      </c>
      <c r="G442" s="42"/>
      <c r="H442" s="42"/>
      <c r="I442" s="231"/>
      <c r="J442" s="42"/>
      <c r="K442" s="42"/>
      <c r="L442" s="46"/>
      <c r="M442" s="232"/>
      <c r="N442" s="23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275</v>
      </c>
      <c r="AU442" s="19" t="s">
        <v>87</v>
      </c>
    </row>
    <row r="443" s="14" customFormat="1">
      <c r="A443" s="14"/>
      <c r="B443" s="244"/>
      <c r="C443" s="245"/>
      <c r="D443" s="229" t="s">
        <v>267</v>
      </c>
      <c r="E443" s="246" t="s">
        <v>35</v>
      </c>
      <c r="F443" s="247" t="s">
        <v>701</v>
      </c>
      <c r="G443" s="245"/>
      <c r="H443" s="248">
        <v>7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267</v>
      </c>
      <c r="AU443" s="254" t="s">
        <v>87</v>
      </c>
      <c r="AV443" s="14" t="s">
        <v>87</v>
      </c>
      <c r="AW443" s="14" t="s">
        <v>37</v>
      </c>
      <c r="AX443" s="14" t="s">
        <v>78</v>
      </c>
      <c r="AY443" s="254" t="s">
        <v>258</v>
      </c>
    </row>
    <row r="444" s="14" customFormat="1">
      <c r="A444" s="14"/>
      <c r="B444" s="244"/>
      <c r="C444" s="245"/>
      <c r="D444" s="229" t="s">
        <v>267</v>
      </c>
      <c r="E444" s="246" t="s">
        <v>35</v>
      </c>
      <c r="F444" s="247" t="s">
        <v>702</v>
      </c>
      <c r="G444" s="245"/>
      <c r="H444" s="248">
        <v>14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267</v>
      </c>
      <c r="AU444" s="254" t="s">
        <v>87</v>
      </c>
      <c r="AV444" s="14" t="s">
        <v>87</v>
      </c>
      <c r="AW444" s="14" t="s">
        <v>37</v>
      </c>
      <c r="AX444" s="14" t="s">
        <v>78</v>
      </c>
      <c r="AY444" s="254" t="s">
        <v>258</v>
      </c>
    </row>
    <row r="445" s="15" customFormat="1">
      <c r="A445" s="15"/>
      <c r="B445" s="255"/>
      <c r="C445" s="256"/>
      <c r="D445" s="229" t="s">
        <v>267</v>
      </c>
      <c r="E445" s="257" t="s">
        <v>35</v>
      </c>
      <c r="F445" s="258" t="s">
        <v>270</v>
      </c>
      <c r="G445" s="256"/>
      <c r="H445" s="259">
        <v>21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5" t="s">
        <v>267</v>
      </c>
      <c r="AU445" s="265" t="s">
        <v>87</v>
      </c>
      <c r="AV445" s="15" t="s">
        <v>263</v>
      </c>
      <c r="AW445" s="15" t="s">
        <v>37</v>
      </c>
      <c r="AX445" s="15" t="s">
        <v>85</v>
      </c>
      <c r="AY445" s="265" t="s">
        <v>258</v>
      </c>
    </row>
    <row r="446" s="2" customFormat="1" ht="24.15" customHeight="1">
      <c r="A446" s="40"/>
      <c r="B446" s="41"/>
      <c r="C446" s="216" t="s">
        <v>703</v>
      </c>
      <c r="D446" s="216" t="s">
        <v>260</v>
      </c>
      <c r="E446" s="217" t="s">
        <v>704</v>
      </c>
      <c r="F446" s="218" t="s">
        <v>705</v>
      </c>
      <c r="G446" s="219" t="s">
        <v>117</v>
      </c>
      <c r="H446" s="220">
        <v>44.984000000000002</v>
      </c>
      <c r="I446" s="221"/>
      <c r="J446" s="222">
        <f>ROUND(I446*H446,2)</f>
        <v>0</v>
      </c>
      <c r="K446" s="218" t="s">
        <v>273</v>
      </c>
      <c r="L446" s="46"/>
      <c r="M446" s="223" t="s">
        <v>35</v>
      </c>
      <c r="N446" s="224" t="s">
        <v>49</v>
      </c>
      <c r="O446" s="86"/>
      <c r="P446" s="225">
        <f>O446*H446</f>
        <v>0</v>
      </c>
      <c r="Q446" s="225">
        <v>0.033579999999999999</v>
      </c>
      <c r="R446" s="225">
        <f>Q446*H446</f>
        <v>1.51056272</v>
      </c>
      <c r="S446" s="225">
        <v>0</v>
      </c>
      <c r="T446" s="22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7" t="s">
        <v>263</v>
      </c>
      <c r="AT446" s="227" t="s">
        <v>260</v>
      </c>
      <c r="AU446" s="227" t="s">
        <v>87</v>
      </c>
      <c r="AY446" s="19" t="s">
        <v>258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19" t="s">
        <v>85</v>
      </c>
      <c r="BK446" s="228">
        <f>ROUND(I446*H446,2)</f>
        <v>0</v>
      </c>
      <c r="BL446" s="19" t="s">
        <v>263</v>
      </c>
      <c r="BM446" s="227" t="s">
        <v>706</v>
      </c>
    </row>
    <row r="447" s="2" customFormat="1">
      <c r="A447" s="40"/>
      <c r="B447" s="41"/>
      <c r="C447" s="42"/>
      <c r="D447" s="266" t="s">
        <v>275</v>
      </c>
      <c r="E447" s="42"/>
      <c r="F447" s="267" t="s">
        <v>707</v>
      </c>
      <c r="G447" s="42"/>
      <c r="H447" s="42"/>
      <c r="I447" s="231"/>
      <c r="J447" s="42"/>
      <c r="K447" s="42"/>
      <c r="L447" s="46"/>
      <c r="M447" s="232"/>
      <c r="N447" s="23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275</v>
      </c>
      <c r="AU447" s="19" t="s">
        <v>87</v>
      </c>
    </row>
    <row r="448" s="14" customFormat="1">
      <c r="A448" s="14"/>
      <c r="B448" s="244"/>
      <c r="C448" s="245"/>
      <c r="D448" s="229" t="s">
        <v>267</v>
      </c>
      <c r="E448" s="246" t="s">
        <v>35</v>
      </c>
      <c r="F448" s="247" t="s">
        <v>708</v>
      </c>
      <c r="G448" s="245"/>
      <c r="H448" s="248">
        <v>18.16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267</v>
      </c>
      <c r="AU448" s="254" t="s">
        <v>87</v>
      </c>
      <c r="AV448" s="14" t="s">
        <v>87</v>
      </c>
      <c r="AW448" s="14" t="s">
        <v>37</v>
      </c>
      <c r="AX448" s="14" t="s">
        <v>78</v>
      </c>
      <c r="AY448" s="254" t="s">
        <v>258</v>
      </c>
    </row>
    <row r="449" s="14" customFormat="1">
      <c r="A449" s="14"/>
      <c r="B449" s="244"/>
      <c r="C449" s="245"/>
      <c r="D449" s="229" t="s">
        <v>267</v>
      </c>
      <c r="E449" s="246" t="s">
        <v>35</v>
      </c>
      <c r="F449" s="247" t="s">
        <v>709</v>
      </c>
      <c r="G449" s="245"/>
      <c r="H449" s="248">
        <v>14.224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267</v>
      </c>
      <c r="AU449" s="254" t="s">
        <v>87</v>
      </c>
      <c r="AV449" s="14" t="s">
        <v>87</v>
      </c>
      <c r="AW449" s="14" t="s">
        <v>37</v>
      </c>
      <c r="AX449" s="14" t="s">
        <v>78</v>
      </c>
      <c r="AY449" s="254" t="s">
        <v>258</v>
      </c>
    </row>
    <row r="450" s="14" customFormat="1">
      <c r="A450" s="14"/>
      <c r="B450" s="244"/>
      <c r="C450" s="245"/>
      <c r="D450" s="229" t="s">
        <v>267</v>
      </c>
      <c r="E450" s="246" t="s">
        <v>35</v>
      </c>
      <c r="F450" s="247" t="s">
        <v>710</v>
      </c>
      <c r="G450" s="245"/>
      <c r="H450" s="248">
        <v>12.6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267</v>
      </c>
      <c r="AU450" s="254" t="s">
        <v>87</v>
      </c>
      <c r="AV450" s="14" t="s">
        <v>87</v>
      </c>
      <c r="AW450" s="14" t="s">
        <v>37</v>
      </c>
      <c r="AX450" s="14" t="s">
        <v>78</v>
      </c>
      <c r="AY450" s="254" t="s">
        <v>258</v>
      </c>
    </row>
    <row r="451" s="15" customFormat="1">
      <c r="A451" s="15"/>
      <c r="B451" s="255"/>
      <c r="C451" s="256"/>
      <c r="D451" s="229" t="s">
        <v>267</v>
      </c>
      <c r="E451" s="257" t="s">
        <v>35</v>
      </c>
      <c r="F451" s="258" t="s">
        <v>270</v>
      </c>
      <c r="G451" s="256"/>
      <c r="H451" s="259">
        <v>44.984000000000002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5" t="s">
        <v>267</v>
      </c>
      <c r="AU451" s="265" t="s">
        <v>87</v>
      </c>
      <c r="AV451" s="15" t="s">
        <v>263</v>
      </c>
      <c r="AW451" s="15" t="s">
        <v>37</v>
      </c>
      <c r="AX451" s="15" t="s">
        <v>85</v>
      </c>
      <c r="AY451" s="265" t="s">
        <v>258</v>
      </c>
    </row>
    <row r="452" s="2" customFormat="1" ht="78" customHeight="1">
      <c r="A452" s="40"/>
      <c r="B452" s="41"/>
      <c r="C452" s="216" t="s">
        <v>711</v>
      </c>
      <c r="D452" s="216" t="s">
        <v>260</v>
      </c>
      <c r="E452" s="217" t="s">
        <v>712</v>
      </c>
      <c r="F452" s="218" t="s">
        <v>713</v>
      </c>
      <c r="G452" s="219" t="s">
        <v>117</v>
      </c>
      <c r="H452" s="220">
        <v>140.31</v>
      </c>
      <c r="I452" s="221"/>
      <c r="J452" s="222">
        <f>ROUND(I452*H452,2)</f>
        <v>0</v>
      </c>
      <c r="K452" s="218" t="s">
        <v>273</v>
      </c>
      <c r="L452" s="46"/>
      <c r="M452" s="223" t="s">
        <v>35</v>
      </c>
      <c r="N452" s="224" t="s">
        <v>49</v>
      </c>
      <c r="O452" s="86"/>
      <c r="P452" s="225">
        <f>O452*H452</f>
        <v>0</v>
      </c>
      <c r="Q452" s="225">
        <v>0.0118</v>
      </c>
      <c r="R452" s="225">
        <f>Q452*H452</f>
        <v>1.6556580000000001</v>
      </c>
      <c r="S452" s="225">
        <v>0</v>
      </c>
      <c r="T452" s="22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7" t="s">
        <v>263</v>
      </c>
      <c r="AT452" s="227" t="s">
        <v>260</v>
      </c>
      <c r="AU452" s="227" t="s">
        <v>87</v>
      </c>
      <c r="AY452" s="19" t="s">
        <v>258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19" t="s">
        <v>85</v>
      </c>
      <c r="BK452" s="228">
        <f>ROUND(I452*H452,2)</f>
        <v>0</v>
      </c>
      <c r="BL452" s="19" t="s">
        <v>263</v>
      </c>
      <c r="BM452" s="227" t="s">
        <v>714</v>
      </c>
    </row>
    <row r="453" s="2" customFormat="1">
      <c r="A453" s="40"/>
      <c r="B453" s="41"/>
      <c r="C453" s="42"/>
      <c r="D453" s="266" t="s">
        <v>275</v>
      </c>
      <c r="E453" s="42"/>
      <c r="F453" s="267" t="s">
        <v>715</v>
      </c>
      <c r="G453" s="42"/>
      <c r="H453" s="42"/>
      <c r="I453" s="231"/>
      <c r="J453" s="42"/>
      <c r="K453" s="42"/>
      <c r="L453" s="46"/>
      <c r="M453" s="232"/>
      <c r="N453" s="23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275</v>
      </c>
      <c r="AU453" s="19" t="s">
        <v>87</v>
      </c>
    </row>
    <row r="454" s="14" customFormat="1">
      <c r="A454" s="14"/>
      <c r="B454" s="244"/>
      <c r="C454" s="245"/>
      <c r="D454" s="229" t="s">
        <v>267</v>
      </c>
      <c r="E454" s="246" t="s">
        <v>35</v>
      </c>
      <c r="F454" s="247" t="s">
        <v>130</v>
      </c>
      <c r="G454" s="245"/>
      <c r="H454" s="248">
        <v>140.31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267</v>
      </c>
      <c r="AU454" s="254" t="s">
        <v>87</v>
      </c>
      <c r="AV454" s="14" t="s">
        <v>87</v>
      </c>
      <c r="AW454" s="14" t="s">
        <v>37</v>
      </c>
      <c r="AX454" s="14" t="s">
        <v>85</v>
      </c>
      <c r="AY454" s="254" t="s">
        <v>258</v>
      </c>
    </row>
    <row r="455" s="2" customFormat="1" ht="24.15" customHeight="1">
      <c r="A455" s="40"/>
      <c r="B455" s="41"/>
      <c r="C455" s="279" t="s">
        <v>716</v>
      </c>
      <c r="D455" s="279" t="s">
        <v>419</v>
      </c>
      <c r="E455" s="280" t="s">
        <v>717</v>
      </c>
      <c r="F455" s="281" t="s">
        <v>718</v>
      </c>
      <c r="G455" s="282" t="s">
        <v>117</v>
      </c>
      <c r="H455" s="283">
        <v>145.922</v>
      </c>
      <c r="I455" s="284"/>
      <c r="J455" s="285">
        <f>ROUND(I455*H455,2)</f>
        <v>0</v>
      </c>
      <c r="K455" s="281" t="s">
        <v>273</v>
      </c>
      <c r="L455" s="286"/>
      <c r="M455" s="287" t="s">
        <v>35</v>
      </c>
      <c r="N455" s="288" t="s">
        <v>49</v>
      </c>
      <c r="O455" s="86"/>
      <c r="P455" s="225">
        <f>O455*H455</f>
        <v>0</v>
      </c>
      <c r="Q455" s="225">
        <v>0.021000000000000001</v>
      </c>
      <c r="R455" s="225">
        <f>Q455*H455</f>
        <v>3.064362</v>
      </c>
      <c r="S455" s="225">
        <v>0</v>
      </c>
      <c r="T455" s="22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7" t="s">
        <v>197</v>
      </c>
      <c r="AT455" s="227" t="s">
        <v>419</v>
      </c>
      <c r="AU455" s="227" t="s">
        <v>87</v>
      </c>
      <c r="AY455" s="19" t="s">
        <v>258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9" t="s">
        <v>85</v>
      </c>
      <c r="BK455" s="228">
        <f>ROUND(I455*H455,2)</f>
        <v>0</v>
      </c>
      <c r="BL455" s="19" t="s">
        <v>263</v>
      </c>
      <c r="BM455" s="227" t="s">
        <v>719</v>
      </c>
    </row>
    <row r="456" s="14" customFormat="1">
      <c r="A456" s="14"/>
      <c r="B456" s="244"/>
      <c r="C456" s="245"/>
      <c r="D456" s="229" t="s">
        <v>267</v>
      </c>
      <c r="E456" s="246" t="s">
        <v>35</v>
      </c>
      <c r="F456" s="247" t="s">
        <v>130</v>
      </c>
      <c r="G456" s="245"/>
      <c r="H456" s="248">
        <v>140.31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267</v>
      </c>
      <c r="AU456" s="254" t="s">
        <v>87</v>
      </c>
      <c r="AV456" s="14" t="s">
        <v>87</v>
      </c>
      <c r="AW456" s="14" t="s">
        <v>37</v>
      </c>
      <c r="AX456" s="14" t="s">
        <v>85</v>
      </c>
      <c r="AY456" s="254" t="s">
        <v>258</v>
      </c>
    </row>
    <row r="457" s="14" customFormat="1">
      <c r="A457" s="14"/>
      <c r="B457" s="244"/>
      <c r="C457" s="245"/>
      <c r="D457" s="229" t="s">
        <v>267</v>
      </c>
      <c r="E457" s="245"/>
      <c r="F457" s="247" t="s">
        <v>720</v>
      </c>
      <c r="G457" s="245"/>
      <c r="H457" s="248">
        <v>145.922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267</v>
      </c>
      <c r="AU457" s="254" t="s">
        <v>87</v>
      </c>
      <c r="AV457" s="14" t="s">
        <v>87</v>
      </c>
      <c r="AW457" s="14" t="s">
        <v>4</v>
      </c>
      <c r="AX457" s="14" t="s">
        <v>85</v>
      </c>
      <c r="AY457" s="254" t="s">
        <v>258</v>
      </c>
    </row>
    <row r="458" s="2" customFormat="1" ht="24.15" customHeight="1">
      <c r="A458" s="40"/>
      <c r="B458" s="41"/>
      <c r="C458" s="216" t="s">
        <v>721</v>
      </c>
      <c r="D458" s="216" t="s">
        <v>260</v>
      </c>
      <c r="E458" s="217" t="s">
        <v>722</v>
      </c>
      <c r="F458" s="218" t="s">
        <v>723</v>
      </c>
      <c r="G458" s="219" t="s">
        <v>117</v>
      </c>
      <c r="H458" s="220">
        <v>140.31</v>
      </c>
      <c r="I458" s="221"/>
      <c r="J458" s="222">
        <f>ROUND(I458*H458,2)</f>
        <v>0</v>
      </c>
      <c r="K458" s="218" t="s">
        <v>273</v>
      </c>
      <c r="L458" s="46"/>
      <c r="M458" s="223" t="s">
        <v>35</v>
      </c>
      <c r="N458" s="224" t="s">
        <v>49</v>
      </c>
      <c r="O458" s="86"/>
      <c r="P458" s="225">
        <f>O458*H458</f>
        <v>0</v>
      </c>
      <c r="Q458" s="225">
        <v>0.00025000000000000001</v>
      </c>
      <c r="R458" s="225">
        <f>Q458*H458</f>
        <v>0.035077500000000005</v>
      </c>
      <c r="S458" s="225">
        <v>0</v>
      </c>
      <c r="T458" s="22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7" t="s">
        <v>263</v>
      </c>
      <c r="AT458" s="227" t="s">
        <v>260</v>
      </c>
      <c r="AU458" s="227" t="s">
        <v>87</v>
      </c>
      <c r="AY458" s="19" t="s">
        <v>258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9" t="s">
        <v>85</v>
      </c>
      <c r="BK458" s="228">
        <f>ROUND(I458*H458,2)</f>
        <v>0</v>
      </c>
      <c r="BL458" s="19" t="s">
        <v>263</v>
      </c>
      <c r="BM458" s="227" t="s">
        <v>724</v>
      </c>
    </row>
    <row r="459" s="2" customFormat="1">
      <c r="A459" s="40"/>
      <c r="B459" s="41"/>
      <c r="C459" s="42"/>
      <c r="D459" s="266" t="s">
        <v>275</v>
      </c>
      <c r="E459" s="42"/>
      <c r="F459" s="267" t="s">
        <v>725</v>
      </c>
      <c r="G459" s="42"/>
      <c r="H459" s="42"/>
      <c r="I459" s="231"/>
      <c r="J459" s="42"/>
      <c r="K459" s="42"/>
      <c r="L459" s="46"/>
      <c r="M459" s="232"/>
      <c r="N459" s="23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275</v>
      </c>
      <c r="AU459" s="19" t="s">
        <v>87</v>
      </c>
    </row>
    <row r="460" s="14" customFormat="1">
      <c r="A460" s="14"/>
      <c r="B460" s="244"/>
      <c r="C460" s="245"/>
      <c r="D460" s="229" t="s">
        <v>267</v>
      </c>
      <c r="E460" s="246" t="s">
        <v>35</v>
      </c>
      <c r="F460" s="247" t="s">
        <v>130</v>
      </c>
      <c r="G460" s="245"/>
      <c r="H460" s="248">
        <v>140.31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267</v>
      </c>
      <c r="AU460" s="254" t="s">
        <v>87</v>
      </c>
      <c r="AV460" s="14" t="s">
        <v>87</v>
      </c>
      <c r="AW460" s="14" t="s">
        <v>37</v>
      </c>
      <c r="AX460" s="14" t="s">
        <v>85</v>
      </c>
      <c r="AY460" s="254" t="s">
        <v>258</v>
      </c>
    </row>
    <row r="461" s="2" customFormat="1" ht="24.15" customHeight="1">
      <c r="A461" s="40"/>
      <c r="B461" s="41"/>
      <c r="C461" s="216" t="s">
        <v>726</v>
      </c>
      <c r="D461" s="216" t="s">
        <v>260</v>
      </c>
      <c r="E461" s="217" t="s">
        <v>727</v>
      </c>
      <c r="F461" s="218" t="s">
        <v>728</v>
      </c>
      <c r="G461" s="219" t="s">
        <v>117</v>
      </c>
      <c r="H461" s="220">
        <v>18.32</v>
      </c>
      <c r="I461" s="221"/>
      <c r="J461" s="222">
        <f>ROUND(I461*H461,2)</f>
        <v>0</v>
      </c>
      <c r="K461" s="218" t="s">
        <v>273</v>
      </c>
      <c r="L461" s="46"/>
      <c r="M461" s="223" t="s">
        <v>35</v>
      </c>
      <c r="N461" s="224" t="s">
        <v>49</v>
      </c>
      <c r="O461" s="86"/>
      <c r="P461" s="225">
        <f>O461*H461</f>
        <v>0</v>
      </c>
      <c r="Q461" s="225">
        <v>0.00020000000000000001</v>
      </c>
      <c r="R461" s="225">
        <f>Q461*H461</f>
        <v>0.0036640000000000002</v>
      </c>
      <c r="S461" s="225">
        <v>0</v>
      </c>
      <c r="T461" s="22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7" t="s">
        <v>263</v>
      </c>
      <c r="AT461" s="227" t="s">
        <v>260</v>
      </c>
      <c r="AU461" s="227" t="s">
        <v>87</v>
      </c>
      <c r="AY461" s="19" t="s">
        <v>258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9" t="s">
        <v>85</v>
      </c>
      <c r="BK461" s="228">
        <f>ROUND(I461*H461,2)</f>
        <v>0</v>
      </c>
      <c r="BL461" s="19" t="s">
        <v>263</v>
      </c>
      <c r="BM461" s="227" t="s">
        <v>729</v>
      </c>
    </row>
    <row r="462" s="2" customFormat="1">
      <c r="A462" s="40"/>
      <c r="B462" s="41"/>
      <c r="C462" s="42"/>
      <c r="D462" s="266" t="s">
        <v>275</v>
      </c>
      <c r="E462" s="42"/>
      <c r="F462" s="267" t="s">
        <v>730</v>
      </c>
      <c r="G462" s="42"/>
      <c r="H462" s="42"/>
      <c r="I462" s="231"/>
      <c r="J462" s="42"/>
      <c r="K462" s="42"/>
      <c r="L462" s="46"/>
      <c r="M462" s="232"/>
      <c r="N462" s="23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275</v>
      </c>
      <c r="AU462" s="19" t="s">
        <v>87</v>
      </c>
    </row>
    <row r="463" s="14" customFormat="1">
      <c r="A463" s="14"/>
      <c r="B463" s="244"/>
      <c r="C463" s="245"/>
      <c r="D463" s="229" t="s">
        <v>267</v>
      </c>
      <c r="E463" s="246" t="s">
        <v>35</v>
      </c>
      <c r="F463" s="247" t="s">
        <v>208</v>
      </c>
      <c r="G463" s="245"/>
      <c r="H463" s="248">
        <v>18.32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267</v>
      </c>
      <c r="AU463" s="254" t="s">
        <v>87</v>
      </c>
      <c r="AV463" s="14" t="s">
        <v>87</v>
      </c>
      <c r="AW463" s="14" t="s">
        <v>37</v>
      </c>
      <c r="AX463" s="14" t="s">
        <v>85</v>
      </c>
      <c r="AY463" s="254" t="s">
        <v>258</v>
      </c>
    </row>
    <row r="464" s="2" customFormat="1" ht="66.75" customHeight="1">
      <c r="A464" s="40"/>
      <c r="B464" s="41"/>
      <c r="C464" s="216" t="s">
        <v>731</v>
      </c>
      <c r="D464" s="216" t="s">
        <v>260</v>
      </c>
      <c r="E464" s="217" t="s">
        <v>732</v>
      </c>
      <c r="F464" s="218" t="s">
        <v>733</v>
      </c>
      <c r="G464" s="219" t="s">
        <v>117</v>
      </c>
      <c r="H464" s="220">
        <v>18.32</v>
      </c>
      <c r="I464" s="221"/>
      <c r="J464" s="222">
        <f>ROUND(I464*H464,2)</f>
        <v>0</v>
      </c>
      <c r="K464" s="218" t="s">
        <v>273</v>
      </c>
      <c r="L464" s="46"/>
      <c r="M464" s="223" t="s">
        <v>35</v>
      </c>
      <c r="N464" s="224" t="s">
        <v>49</v>
      </c>
      <c r="O464" s="86"/>
      <c r="P464" s="225">
        <f>O464*H464</f>
        <v>0</v>
      </c>
      <c r="Q464" s="225">
        <v>0.0086</v>
      </c>
      <c r="R464" s="225">
        <f>Q464*H464</f>
        <v>0.157552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263</v>
      </c>
      <c r="AT464" s="227" t="s">
        <v>260</v>
      </c>
      <c r="AU464" s="227" t="s">
        <v>87</v>
      </c>
      <c r="AY464" s="19" t="s">
        <v>258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85</v>
      </c>
      <c r="BK464" s="228">
        <f>ROUND(I464*H464,2)</f>
        <v>0</v>
      </c>
      <c r="BL464" s="19" t="s">
        <v>263</v>
      </c>
      <c r="BM464" s="227" t="s">
        <v>734</v>
      </c>
    </row>
    <row r="465" s="2" customFormat="1">
      <c r="A465" s="40"/>
      <c r="B465" s="41"/>
      <c r="C465" s="42"/>
      <c r="D465" s="266" t="s">
        <v>275</v>
      </c>
      <c r="E465" s="42"/>
      <c r="F465" s="267" t="s">
        <v>735</v>
      </c>
      <c r="G465" s="42"/>
      <c r="H465" s="42"/>
      <c r="I465" s="231"/>
      <c r="J465" s="42"/>
      <c r="K465" s="42"/>
      <c r="L465" s="46"/>
      <c r="M465" s="232"/>
      <c r="N465" s="23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275</v>
      </c>
      <c r="AU465" s="19" t="s">
        <v>87</v>
      </c>
    </row>
    <row r="466" s="14" customFormat="1">
      <c r="A466" s="14"/>
      <c r="B466" s="244"/>
      <c r="C466" s="245"/>
      <c r="D466" s="229" t="s">
        <v>267</v>
      </c>
      <c r="E466" s="246" t="s">
        <v>35</v>
      </c>
      <c r="F466" s="247" t="s">
        <v>208</v>
      </c>
      <c r="G466" s="245"/>
      <c r="H466" s="248">
        <v>18.32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267</v>
      </c>
      <c r="AU466" s="254" t="s">
        <v>87</v>
      </c>
      <c r="AV466" s="14" t="s">
        <v>87</v>
      </c>
      <c r="AW466" s="14" t="s">
        <v>37</v>
      </c>
      <c r="AX466" s="14" t="s">
        <v>85</v>
      </c>
      <c r="AY466" s="254" t="s">
        <v>258</v>
      </c>
    </row>
    <row r="467" s="2" customFormat="1" ht="24.15" customHeight="1">
      <c r="A467" s="40"/>
      <c r="B467" s="41"/>
      <c r="C467" s="279" t="s">
        <v>736</v>
      </c>
      <c r="D467" s="279" t="s">
        <v>419</v>
      </c>
      <c r="E467" s="280" t="s">
        <v>737</v>
      </c>
      <c r="F467" s="281" t="s">
        <v>738</v>
      </c>
      <c r="G467" s="282" t="s">
        <v>117</v>
      </c>
      <c r="H467" s="283">
        <v>19.236000000000001</v>
      </c>
      <c r="I467" s="284"/>
      <c r="J467" s="285">
        <f>ROUND(I467*H467,2)</f>
        <v>0</v>
      </c>
      <c r="K467" s="281" t="s">
        <v>273</v>
      </c>
      <c r="L467" s="286"/>
      <c r="M467" s="287" t="s">
        <v>35</v>
      </c>
      <c r="N467" s="288" t="s">
        <v>49</v>
      </c>
      <c r="O467" s="86"/>
      <c r="P467" s="225">
        <f>O467*H467</f>
        <v>0</v>
      </c>
      <c r="Q467" s="225">
        <v>0.0044999999999999997</v>
      </c>
      <c r="R467" s="225">
        <f>Q467*H467</f>
        <v>0.086562</v>
      </c>
      <c r="S467" s="225">
        <v>0</v>
      </c>
      <c r="T467" s="22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7" t="s">
        <v>197</v>
      </c>
      <c r="AT467" s="227" t="s">
        <v>419</v>
      </c>
      <c r="AU467" s="227" t="s">
        <v>87</v>
      </c>
      <c r="AY467" s="19" t="s">
        <v>258</v>
      </c>
      <c r="BE467" s="228">
        <f>IF(N467="základní",J467,0)</f>
        <v>0</v>
      </c>
      <c r="BF467" s="228">
        <f>IF(N467="snížená",J467,0)</f>
        <v>0</v>
      </c>
      <c r="BG467" s="228">
        <f>IF(N467="zákl. přenesená",J467,0)</f>
        <v>0</v>
      </c>
      <c r="BH467" s="228">
        <f>IF(N467="sníž. přenesená",J467,0)</f>
        <v>0</v>
      </c>
      <c r="BI467" s="228">
        <f>IF(N467="nulová",J467,0)</f>
        <v>0</v>
      </c>
      <c r="BJ467" s="19" t="s">
        <v>85</v>
      </c>
      <c r="BK467" s="228">
        <f>ROUND(I467*H467,2)</f>
        <v>0</v>
      </c>
      <c r="BL467" s="19" t="s">
        <v>263</v>
      </c>
      <c r="BM467" s="227" t="s">
        <v>739</v>
      </c>
    </row>
    <row r="468" s="14" customFormat="1">
      <c r="A468" s="14"/>
      <c r="B468" s="244"/>
      <c r="C468" s="245"/>
      <c r="D468" s="229" t="s">
        <v>267</v>
      </c>
      <c r="E468" s="246" t="s">
        <v>35</v>
      </c>
      <c r="F468" s="247" t="s">
        <v>208</v>
      </c>
      <c r="G468" s="245"/>
      <c r="H468" s="248">
        <v>18.32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267</v>
      </c>
      <c r="AU468" s="254" t="s">
        <v>87</v>
      </c>
      <c r="AV468" s="14" t="s">
        <v>87</v>
      </c>
      <c r="AW468" s="14" t="s">
        <v>37</v>
      </c>
      <c r="AX468" s="14" t="s">
        <v>85</v>
      </c>
      <c r="AY468" s="254" t="s">
        <v>258</v>
      </c>
    </row>
    <row r="469" s="14" customFormat="1">
      <c r="A469" s="14"/>
      <c r="B469" s="244"/>
      <c r="C469" s="245"/>
      <c r="D469" s="229" t="s">
        <v>267</v>
      </c>
      <c r="E469" s="245"/>
      <c r="F469" s="247" t="s">
        <v>740</v>
      </c>
      <c r="G469" s="245"/>
      <c r="H469" s="248">
        <v>19.236000000000001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267</v>
      </c>
      <c r="AU469" s="254" t="s">
        <v>87</v>
      </c>
      <c r="AV469" s="14" t="s">
        <v>87</v>
      </c>
      <c r="AW469" s="14" t="s">
        <v>4</v>
      </c>
      <c r="AX469" s="14" t="s">
        <v>85</v>
      </c>
      <c r="AY469" s="254" t="s">
        <v>258</v>
      </c>
    </row>
    <row r="470" s="2" customFormat="1" ht="55.5" customHeight="1">
      <c r="A470" s="40"/>
      <c r="B470" s="41"/>
      <c r="C470" s="216" t="s">
        <v>741</v>
      </c>
      <c r="D470" s="216" t="s">
        <v>260</v>
      </c>
      <c r="E470" s="217" t="s">
        <v>742</v>
      </c>
      <c r="F470" s="218" t="s">
        <v>743</v>
      </c>
      <c r="G470" s="219" t="s">
        <v>117</v>
      </c>
      <c r="H470" s="220">
        <v>18.32</v>
      </c>
      <c r="I470" s="221"/>
      <c r="J470" s="222">
        <f>ROUND(I470*H470,2)</f>
        <v>0</v>
      </c>
      <c r="K470" s="218" t="s">
        <v>273</v>
      </c>
      <c r="L470" s="46"/>
      <c r="M470" s="223" t="s">
        <v>35</v>
      </c>
      <c r="N470" s="224" t="s">
        <v>49</v>
      </c>
      <c r="O470" s="86"/>
      <c r="P470" s="225">
        <f>O470*H470</f>
        <v>0</v>
      </c>
      <c r="Q470" s="225">
        <v>8.0000000000000007E-05</v>
      </c>
      <c r="R470" s="225">
        <f>Q470*H470</f>
        <v>0.0014656000000000001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263</v>
      </c>
      <c r="AT470" s="227" t="s">
        <v>260</v>
      </c>
      <c r="AU470" s="227" t="s">
        <v>87</v>
      </c>
      <c r="AY470" s="19" t="s">
        <v>258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85</v>
      </c>
      <c r="BK470" s="228">
        <f>ROUND(I470*H470,2)</f>
        <v>0</v>
      </c>
      <c r="BL470" s="19" t="s">
        <v>263</v>
      </c>
      <c r="BM470" s="227" t="s">
        <v>744</v>
      </c>
    </row>
    <row r="471" s="2" customFormat="1">
      <c r="A471" s="40"/>
      <c r="B471" s="41"/>
      <c r="C471" s="42"/>
      <c r="D471" s="266" t="s">
        <v>275</v>
      </c>
      <c r="E471" s="42"/>
      <c r="F471" s="267" t="s">
        <v>745</v>
      </c>
      <c r="G471" s="42"/>
      <c r="H471" s="42"/>
      <c r="I471" s="231"/>
      <c r="J471" s="42"/>
      <c r="K471" s="42"/>
      <c r="L471" s="46"/>
      <c r="M471" s="232"/>
      <c r="N471" s="233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275</v>
      </c>
      <c r="AU471" s="19" t="s">
        <v>87</v>
      </c>
    </row>
    <row r="472" s="14" customFormat="1">
      <c r="A472" s="14"/>
      <c r="B472" s="244"/>
      <c r="C472" s="245"/>
      <c r="D472" s="229" t="s">
        <v>267</v>
      </c>
      <c r="E472" s="246" t="s">
        <v>35</v>
      </c>
      <c r="F472" s="247" t="s">
        <v>208</v>
      </c>
      <c r="G472" s="245"/>
      <c r="H472" s="248">
        <v>18.32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267</v>
      </c>
      <c r="AU472" s="254" t="s">
        <v>87</v>
      </c>
      <c r="AV472" s="14" t="s">
        <v>87</v>
      </c>
      <c r="AW472" s="14" t="s">
        <v>37</v>
      </c>
      <c r="AX472" s="14" t="s">
        <v>85</v>
      </c>
      <c r="AY472" s="254" t="s">
        <v>258</v>
      </c>
    </row>
    <row r="473" s="2" customFormat="1" ht="55.5" customHeight="1">
      <c r="A473" s="40"/>
      <c r="B473" s="41"/>
      <c r="C473" s="216" t="s">
        <v>746</v>
      </c>
      <c r="D473" s="216" t="s">
        <v>260</v>
      </c>
      <c r="E473" s="217" t="s">
        <v>747</v>
      </c>
      <c r="F473" s="218" t="s">
        <v>748</v>
      </c>
      <c r="G473" s="219" t="s">
        <v>117</v>
      </c>
      <c r="H473" s="220">
        <v>140.31</v>
      </c>
      <c r="I473" s="221"/>
      <c r="J473" s="222">
        <f>ROUND(I473*H473,2)</f>
        <v>0</v>
      </c>
      <c r="K473" s="218" t="s">
        <v>273</v>
      </c>
      <c r="L473" s="46"/>
      <c r="M473" s="223" t="s">
        <v>35</v>
      </c>
      <c r="N473" s="224" t="s">
        <v>49</v>
      </c>
      <c r="O473" s="86"/>
      <c r="P473" s="225">
        <f>O473*H473</f>
        <v>0</v>
      </c>
      <c r="Q473" s="225">
        <v>8.0000000000000007E-05</v>
      </c>
      <c r="R473" s="225">
        <f>Q473*H473</f>
        <v>0.011224800000000002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263</v>
      </c>
      <c r="AT473" s="227" t="s">
        <v>260</v>
      </c>
      <c r="AU473" s="227" t="s">
        <v>87</v>
      </c>
      <c r="AY473" s="19" t="s">
        <v>258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85</v>
      </c>
      <c r="BK473" s="228">
        <f>ROUND(I473*H473,2)</f>
        <v>0</v>
      </c>
      <c r="BL473" s="19" t="s">
        <v>263</v>
      </c>
      <c r="BM473" s="227" t="s">
        <v>749</v>
      </c>
    </row>
    <row r="474" s="2" customFormat="1">
      <c r="A474" s="40"/>
      <c r="B474" s="41"/>
      <c r="C474" s="42"/>
      <c r="D474" s="266" t="s">
        <v>275</v>
      </c>
      <c r="E474" s="42"/>
      <c r="F474" s="267" t="s">
        <v>750</v>
      </c>
      <c r="G474" s="42"/>
      <c r="H474" s="42"/>
      <c r="I474" s="231"/>
      <c r="J474" s="42"/>
      <c r="K474" s="42"/>
      <c r="L474" s="46"/>
      <c r="M474" s="232"/>
      <c r="N474" s="23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275</v>
      </c>
      <c r="AU474" s="19" t="s">
        <v>87</v>
      </c>
    </row>
    <row r="475" s="14" customFormat="1">
      <c r="A475" s="14"/>
      <c r="B475" s="244"/>
      <c r="C475" s="245"/>
      <c r="D475" s="229" t="s">
        <v>267</v>
      </c>
      <c r="E475" s="246" t="s">
        <v>35</v>
      </c>
      <c r="F475" s="247" t="s">
        <v>130</v>
      </c>
      <c r="G475" s="245"/>
      <c r="H475" s="248">
        <v>140.31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267</v>
      </c>
      <c r="AU475" s="254" t="s">
        <v>87</v>
      </c>
      <c r="AV475" s="14" t="s">
        <v>87</v>
      </c>
      <c r="AW475" s="14" t="s">
        <v>37</v>
      </c>
      <c r="AX475" s="14" t="s">
        <v>85</v>
      </c>
      <c r="AY475" s="254" t="s">
        <v>258</v>
      </c>
    </row>
    <row r="476" s="2" customFormat="1" ht="24.15" customHeight="1">
      <c r="A476" s="40"/>
      <c r="B476" s="41"/>
      <c r="C476" s="216" t="s">
        <v>751</v>
      </c>
      <c r="D476" s="216" t="s">
        <v>260</v>
      </c>
      <c r="E476" s="217" t="s">
        <v>752</v>
      </c>
      <c r="F476" s="218" t="s">
        <v>753</v>
      </c>
      <c r="G476" s="219" t="s">
        <v>124</v>
      </c>
      <c r="H476" s="220">
        <v>28.199999999999999</v>
      </c>
      <c r="I476" s="221"/>
      <c r="J476" s="222">
        <f>ROUND(I476*H476,2)</f>
        <v>0</v>
      </c>
      <c r="K476" s="218" t="s">
        <v>273</v>
      </c>
      <c r="L476" s="46"/>
      <c r="M476" s="223" t="s">
        <v>35</v>
      </c>
      <c r="N476" s="224" t="s">
        <v>49</v>
      </c>
      <c r="O476" s="86"/>
      <c r="P476" s="225">
        <f>O476*H476</f>
        <v>0</v>
      </c>
      <c r="Q476" s="225">
        <v>3.0000000000000001E-05</v>
      </c>
      <c r="R476" s="225">
        <f>Q476*H476</f>
        <v>0.00084599999999999996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263</v>
      </c>
      <c r="AT476" s="227" t="s">
        <v>260</v>
      </c>
      <c r="AU476" s="227" t="s">
        <v>87</v>
      </c>
      <c r="AY476" s="19" t="s">
        <v>258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85</v>
      </c>
      <c r="BK476" s="228">
        <f>ROUND(I476*H476,2)</f>
        <v>0</v>
      </c>
      <c r="BL476" s="19" t="s">
        <v>263</v>
      </c>
      <c r="BM476" s="227" t="s">
        <v>754</v>
      </c>
    </row>
    <row r="477" s="2" customFormat="1">
      <c r="A477" s="40"/>
      <c r="B477" s="41"/>
      <c r="C477" s="42"/>
      <c r="D477" s="266" t="s">
        <v>275</v>
      </c>
      <c r="E477" s="42"/>
      <c r="F477" s="267" t="s">
        <v>755</v>
      </c>
      <c r="G477" s="42"/>
      <c r="H477" s="42"/>
      <c r="I477" s="231"/>
      <c r="J477" s="42"/>
      <c r="K477" s="42"/>
      <c r="L477" s="46"/>
      <c r="M477" s="232"/>
      <c r="N477" s="233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275</v>
      </c>
      <c r="AU477" s="19" t="s">
        <v>87</v>
      </c>
    </row>
    <row r="478" s="2" customFormat="1" ht="21.75" customHeight="1">
      <c r="A478" s="40"/>
      <c r="B478" s="41"/>
      <c r="C478" s="279" t="s">
        <v>207</v>
      </c>
      <c r="D478" s="279" t="s">
        <v>419</v>
      </c>
      <c r="E478" s="280" t="s">
        <v>756</v>
      </c>
      <c r="F478" s="281" t="s">
        <v>757</v>
      </c>
      <c r="G478" s="282" t="s">
        <v>124</v>
      </c>
      <c r="H478" s="283">
        <v>31.02</v>
      </c>
      <c r="I478" s="284"/>
      <c r="J478" s="285">
        <f>ROUND(I478*H478,2)</f>
        <v>0</v>
      </c>
      <c r="K478" s="281" t="s">
        <v>273</v>
      </c>
      <c r="L478" s="286"/>
      <c r="M478" s="287" t="s">
        <v>35</v>
      </c>
      <c r="N478" s="288" t="s">
        <v>49</v>
      </c>
      <c r="O478" s="86"/>
      <c r="P478" s="225">
        <f>O478*H478</f>
        <v>0</v>
      </c>
      <c r="Q478" s="225">
        <v>0.00072000000000000005</v>
      </c>
      <c r="R478" s="225">
        <f>Q478*H478</f>
        <v>0.022334400000000001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197</v>
      </c>
      <c r="AT478" s="227" t="s">
        <v>419</v>
      </c>
      <c r="AU478" s="227" t="s">
        <v>87</v>
      </c>
      <c r="AY478" s="19" t="s">
        <v>258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85</v>
      </c>
      <c r="BK478" s="228">
        <f>ROUND(I478*H478,2)</f>
        <v>0</v>
      </c>
      <c r="BL478" s="19" t="s">
        <v>263</v>
      </c>
      <c r="BM478" s="227" t="s">
        <v>758</v>
      </c>
    </row>
    <row r="479" s="14" customFormat="1">
      <c r="A479" s="14"/>
      <c r="B479" s="244"/>
      <c r="C479" s="245"/>
      <c r="D479" s="229" t="s">
        <v>267</v>
      </c>
      <c r="E479" s="246" t="s">
        <v>35</v>
      </c>
      <c r="F479" s="247" t="s">
        <v>759</v>
      </c>
      <c r="G479" s="245"/>
      <c r="H479" s="248">
        <v>28.199999999999999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267</v>
      </c>
      <c r="AU479" s="254" t="s">
        <v>87</v>
      </c>
      <c r="AV479" s="14" t="s">
        <v>87</v>
      </c>
      <c r="AW479" s="14" t="s">
        <v>37</v>
      </c>
      <c r="AX479" s="14" t="s">
        <v>78</v>
      </c>
      <c r="AY479" s="254" t="s">
        <v>258</v>
      </c>
    </row>
    <row r="480" s="15" customFormat="1">
      <c r="A480" s="15"/>
      <c r="B480" s="255"/>
      <c r="C480" s="256"/>
      <c r="D480" s="229" t="s">
        <v>267</v>
      </c>
      <c r="E480" s="257" t="s">
        <v>35</v>
      </c>
      <c r="F480" s="258" t="s">
        <v>270</v>
      </c>
      <c r="G480" s="256"/>
      <c r="H480" s="259">
        <v>28.199999999999999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5" t="s">
        <v>267</v>
      </c>
      <c r="AU480" s="265" t="s">
        <v>87</v>
      </c>
      <c r="AV480" s="15" t="s">
        <v>263</v>
      </c>
      <c r="AW480" s="15" t="s">
        <v>37</v>
      </c>
      <c r="AX480" s="15" t="s">
        <v>85</v>
      </c>
      <c r="AY480" s="265" t="s">
        <v>258</v>
      </c>
    </row>
    <row r="481" s="14" customFormat="1">
      <c r="A481" s="14"/>
      <c r="B481" s="244"/>
      <c r="C481" s="245"/>
      <c r="D481" s="229" t="s">
        <v>267</v>
      </c>
      <c r="E481" s="245"/>
      <c r="F481" s="247" t="s">
        <v>760</v>
      </c>
      <c r="G481" s="245"/>
      <c r="H481" s="248">
        <v>31.02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267</v>
      </c>
      <c r="AU481" s="254" t="s">
        <v>87</v>
      </c>
      <c r="AV481" s="14" t="s">
        <v>87</v>
      </c>
      <c r="AW481" s="14" t="s">
        <v>4</v>
      </c>
      <c r="AX481" s="14" t="s">
        <v>85</v>
      </c>
      <c r="AY481" s="254" t="s">
        <v>258</v>
      </c>
    </row>
    <row r="482" s="2" customFormat="1" ht="24.15" customHeight="1">
      <c r="A482" s="40"/>
      <c r="B482" s="41"/>
      <c r="C482" s="216" t="s">
        <v>761</v>
      </c>
      <c r="D482" s="216" t="s">
        <v>260</v>
      </c>
      <c r="E482" s="217" t="s">
        <v>762</v>
      </c>
      <c r="F482" s="218" t="s">
        <v>763</v>
      </c>
      <c r="G482" s="219" t="s">
        <v>124</v>
      </c>
      <c r="H482" s="220">
        <v>519.39999999999998</v>
      </c>
      <c r="I482" s="221"/>
      <c r="J482" s="222">
        <f>ROUND(I482*H482,2)</f>
        <v>0</v>
      </c>
      <c r="K482" s="218" t="s">
        <v>273</v>
      </c>
      <c r="L482" s="46"/>
      <c r="M482" s="223" t="s">
        <v>35</v>
      </c>
      <c r="N482" s="224" t="s">
        <v>49</v>
      </c>
      <c r="O482" s="86"/>
      <c r="P482" s="225">
        <f>O482*H482</f>
        <v>0</v>
      </c>
      <c r="Q482" s="225">
        <v>0</v>
      </c>
      <c r="R482" s="225">
        <f>Q482*H482</f>
        <v>0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263</v>
      </c>
      <c r="AT482" s="227" t="s">
        <v>260</v>
      </c>
      <c r="AU482" s="227" t="s">
        <v>87</v>
      </c>
      <c r="AY482" s="19" t="s">
        <v>258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85</v>
      </c>
      <c r="BK482" s="228">
        <f>ROUND(I482*H482,2)</f>
        <v>0</v>
      </c>
      <c r="BL482" s="19" t="s">
        <v>263</v>
      </c>
      <c r="BM482" s="227" t="s">
        <v>764</v>
      </c>
    </row>
    <row r="483" s="2" customFormat="1">
      <c r="A483" s="40"/>
      <c r="B483" s="41"/>
      <c r="C483" s="42"/>
      <c r="D483" s="266" t="s">
        <v>275</v>
      </c>
      <c r="E483" s="42"/>
      <c r="F483" s="267" t="s">
        <v>765</v>
      </c>
      <c r="G483" s="42"/>
      <c r="H483" s="42"/>
      <c r="I483" s="231"/>
      <c r="J483" s="42"/>
      <c r="K483" s="42"/>
      <c r="L483" s="46"/>
      <c r="M483" s="232"/>
      <c r="N483" s="23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275</v>
      </c>
      <c r="AU483" s="19" t="s">
        <v>87</v>
      </c>
    </row>
    <row r="484" s="2" customFormat="1" ht="24.15" customHeight="1">
      <c r="A484" s="40"/>
      <c r="B484" s="41"/>
      <c r="C484" s="279" t="s">
        <v>766</v>
      </c>
      <c r="D484" s="279" t="s">
        <v>419</v>
      </c>
      <c r="E484" s="280" t="s">
        <v>767</v>
      </c>
      <c r="F484" s="281" t="s">
        <v>768</v>
      </c>
      <c r="G484" s="282" t="s">
        <v>124</v>
      </c>
      <c r="H484" s="283">
        <v>193.05000000000001</v>
      </c>
      <c r="I484" s="284"/>
      <c r="J484" s="285">
        <f>ROUND(I484*H484,2)</f>
        <v>0</v>
      </c>
      <c r="K484" s="281" t="s">
        <v>273</v>
      </c>
      <c r="L484" s="286"/>
      <c r="M484" s="287" t="s">
        <v>35</v>
      </c>
      <c r="N484" s="288" t="s">
        <v>49</v>
      </c>
      <c r="O484" s="86"/>
      <c r="P484" s="225">
        <f>O484*H484</f>
        <v>0</v>
      </c>
      <c r="Q484" s="225">
        <v>3.0000000000000001E-05</v>
      </c>
      <c r="R484" s="225">
        <f>Q484*H484</f>
        <v>0.0057915000000000006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197</v>
      </c>
      <c r="AT484" s="227" t="s">
        <v>419</v>
      </c>
      <c r="AU484" s="227" t="s">
        <v>87</v>
      </c>
      <c r="AY484" s="19" t="s">
        <v>258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85</v>
      </c>
      <c r="BK484" s="228">
        <f>ROUND(I484*H484,2)</f>
        <v>0</v>
      </c>
      <c r="BL484" s="19" t="s">
        <v>263</v>
      </c>
      <c r="BM484" s="227" t="s">
        <v>769</v>
      </c>
    </row>
    <row r="485" s="14" customFormat="1">
      <c r="A485" s="14"/>
      <c r="B485" s="244"/>
      <c r="C485" s="245"/>
      <c r="D485" s="229" t="s">
        <v>267</v>
      </c>
      <c r="E485" s="246" t="s">
        <v>35</v>
      </c>
      <c r="F485" s="247" t="s">
        <v>770</v>
      </c>
      <c r="G485" s="245"/>
      <c r="H485" s="248">
        <v>5.2999999999999998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267</v>
      </c>
      <c r="AU485" s="254" t="s">
        <v>87</v>
      </c>
      <c r="AV485" s="14" t="s">
        <v>87</v>
      </c>
      <c r="AW485" s="14" t="s">
        <v>37</v>
      </c>
      <c r="AX485" s="14" t="s">
        <v>78</v>
      </c>
      <c r="AY485" s="254" t="s">
        <v>258</v>
      </c>
    </row>
    <row r="486" s="14" customFormat="1">
      <c r="A486" s="14"/>
      <c r="B486" s="244"/>
      <c r="C486" s="245"/>
      <c r="D486" s="229" t="s">
        <v>267</v>
      </c>
      <c r="E486" s="246" t="s">
        <v>35</v>
      </c>
      <c r="F486" s="247" t="s">
        <v>771</v>
      </c>
      <c r="G486" s="245"/>
      <c r="H486" s="248">
        <v>107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267</v>
      </c>
      <c r="AU486" s="254" t="s">
        <v>87</v>
      </c>
      <c r="AV486" s="14" t="s">
        <v>87</v>
      </c>
      <c r="AW486" s="14" t="s">
        <v>37</v>
      </c>
      <c r="AX486" s="14" t="s">
        <v>78</v>
      </c>
      <c r="AY486" s="254" t="s">
        <v>258</v>
      </c>
    </row>
    <row r="487" s="14" customFormat="1">
      <c r="A487" s="14"/>
      <c r="B487" s="244"/>
      <c r="C487" s="245"/>
      <c r="D487" s="229" t="s">
        <v>267</v>
      </c>
      <c r="E487" s="246" t="s">
        <v>35</v>
      </c>
      <c r="F487" s="247" t="s">
        <v>772</v>
      </c>
      <c r="G487" s="245"/>
      <c r="H487" s="248">
        <v>5.5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267</v>
      </c>
      <c r="AU487" s="254" t="s">
        <v>87</v>
      </c>
      <c r="AV487" s="14" t="s">
        <v>87</v>
      </c>
      <c r="AW487" s="14" t="s">
        <v>37</v>
      </c>
      <c r="AX487" s="14" t="s">
        <v>78</v>
      </c>
      <c r="AY487" s="254" t="s">
        <v>258</v>
      </c>
    </row>
    <row r="488" s="14" customFormat="1">
      <c r="A488" s="14"/>
      <c r="B488" s="244"/>
      <c r="C488" s="245"/>
      <c r="D488" s="229" t="s">
        <v>267</v>
      </c>
      <c r="E488" s="246" t="s">
        <v>35</v>
      </c>
      <c r="F488" s="247" t="s">
        <v>773</v>
      </c>
      <c r="G488" s="245"/>
      <c r="H488" s="248">
        <v>5.5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267</v>
      </c>
      <c r="AU488" s="254" t="s">
        <v>87</v>
      </c>
      <c r="AV488" s="14" t="s">
        <v>87</v>
      </c>
      <c r="AW488" s="14" t="s">
        <v>37</v>
      </c>
      <c r="AX488" s="14" t="s">
        <v>78</v>
      </c>
      <c r="AY488" s="254" t="s">
        <v>258</v>
      </c>
    </row>
    <row r="489" s="14" customFormat="1">
      <c r="A489" s="14"/>
      <c r="B489" s="244"/>
      <c r="C489" s="245"/>
      <c r="D489" s="229" t="s">
        <v>267</v>
      </c>
      <c r="E489" s="246" t="s">
        <v>35</v>
      </c>
      <c r="F489" s="247" t="s">
        <v>774</v>
      </c>
      <c r="G489" s="245"/>
      <c r="H489" s="248">
        <v>5.0999999999999996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267</v>
      </c>
      <c r="AU489" s="254" t="s">
        <v>87</v>
      </c>
      <c r="AV489" s="14" t="s">
        <v>87</v>
      </c>
      <c r="AW489" s="14" t="s">
        <v>37</v>
      </c>
      <c r="AX489" s="14" t="s">
        <v>78</v>
      </c>
      <c r="AY489" s="254" t="s">
        <v>258</v>
      </c>
    </row>
    <row r="490" s="14" customFormat="1">
      <c r="A490" s="14"/>
      <c r="B490" s="244"/>
      <c r="C490" s="245"/>
      <c r="D490" s="229" t="s">
        <v>267</v>
      </c>
      <c r="E490" s="246" t="s">
        <v>35</v>
      </c>
      <c r="F490" s="247" t="s">
        <v>775</v>
      </c>
      <c r="G490" s="245"/>
      <c r="H490" s="248">
        <v>6.5999999999999996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267</v>
      </c>
      <c r="AU490" s="254" t="s">
        <v>87</v>
      </c>
      <c r="AV490" s="14" t="s">
        <v>87</v>
      </c>
      <c r="AW490" s="14" t="s">
        <v>37</v>
      </c>
      <c r="AX490" s="14" t="s">
        <v>78</v>
      </c>
      <c r="AY490" s="254" t="s">
        <v>258</v>
      </c>
    </row>
    <row r="491" s="14" customFormat="1">
      <c r="A491" s="14"/>
      <c r="B491" s="244"/>
      <c r="C491" s="245"/>
      <c r="D491" s="229" t="s">
        <v>267</v>
      </c>
      <c r="E491" s="246" t="s">
        <v>35</v>
      </c>
      <c r="F491" s="247" t="s">
        <v>776</v>
      </c>
      <c r="G491" s="245"/>
      <c r="H491" s="248">
        <v>6.2000000000000002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267</v>
      </c>
      <c r="AU491" s="254" t="s">
        <v>87</v>
      </c>
      <c r="AV491" s="14" t="s">
        <v>87</v>
      </c>
      <c r="AW491" s="14" t="s">
        <v>37</v>
      </c>
      <c r="AX491" s="14" t="s">
        <v>78</v>
      </c>
      <c r="AY491" s="254" t="s">
        <v>258</v>
      </c>
    </row>
    <row r="492" s="14" customFormat="1">
      <c r="A492" s="14"/>
      <c r="B492" s="244"/>
      <c r="C492" s="245"/>
      <c r="D492" s="229" t="s">
        <v>267</v>
      </c>
      <c r="E492" s="246" t="s">
        <v>35</v>
      </c>
      <c r="F492" s="247" t="s">
        <v>777</v>
      </c>
      <c r="G492" s="245"/>
      <c r="H492" s="248">
        <v>6.5999999999999996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267</v>
      </c>
      <c r="AU492" s="254" t="s">
        <v>87</v>
      </c>
      <c r="AV492" s="14" t="s">
        <v>87</v>
      </c>
      <c r="AW492" s="14" t="s">
        <v>37</v>
      </c>
      <c r="AX492" s="14" t="s">
        <v>78</v>
      </c>
      <c r="AY492" s="254" t="s">
        <v>258</v>
      </c>
    </row>
    <row r="493" s="14" customFormat="1">
      <c r="A493" s="14"/>
      <c r="B493" s="244"/>
      <c r="C493" s="245"/>
      <c r="D493" s="229" t="s">
        <v>267</v>
      </c>
      <c r="E493" s="246" t="s">
        <v>35</v>
      </c>
      <c r="F493" s="247" t="s">
        <v>778</v>
      </c>
      <c r="G493" s="245"/>
      <c r="H493" s="248">
        <v>6.7000000000000002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267</v>
      </c>
      <c r="AU493" s="254" t="s">
        <v>87</v>
      </c>
      <c r="AV493" s="14" t="s">
        <v>87</v>
      </c>
      <c r="AW493" s="14" t="s">
        <v>37</v>
      </c>
      <c r="AX493" s="14" t="s">
        <v>78</v>
      </c>
      <c r="AY493" s="254" t="s">
        <v>258</v>
      </c>
    </row>
    <row r="494" s="14" customFormat="1">
      <c r="A494" s="14"/>
      <c r="B494" s="244"/>
      <c r="C494" s="245"/>
      <c r="D494" s="229" t="s">
        <v>267</v>
      </c>
      <c r="E494" s="246" t="s">
        <v>35</v>
      </c>
      <c r="F494" s="247" t="s">
        <v>779</v>
      </c>
      <c r="G494" s="245"/>
      <c r="H494" s="248">
        <v>21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267</v>
      </c>
      <c r="AU494" s="254" t="s">
        <v>87</v>
      </c>
      <c r="AV494" s="14" t="s">
        <v>87</v>
      </c>
      <c r="AW494" s="14" t="s">
        <v>37</v>
      </c>
      <c r="AX494" s="14" t="s">
        <v>78</v>
      </c>
      <c r="AY494" s="254" t="s">
        <v>258</v>
      </c>
    </row>
    <row r="495" s="15" customFormat="1">
      <c r="A495" s="15"/>
      <c r="B495" s="255"/>
      <c r="C495" s="256"/>
      <c r="D495" s="229" t="s">
        <v>267</v>
      </c>
      <c r="E495" s="257" t="s">
        <v>35</v>
      </c>
      <c r="F495" s="258" t="s">
        <v>270</v>
      </c>
      <c r="G495" s="256"/>
      <c r="H495" s="259">
        <v>175.5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5" t="s">
        <v>267</v>
      </c>
      <c r="AU495" s="265" t="s">
        <v>87</v>
      </c>
      <c r="AV495" s="15" t="s">
        <v>263</v>
      </c>
      <c r="AW495" s="15" t="s">
        <v>37</v>
      </c>
      <c r="AX495" s="15" t="s">
        <v>85</v>
      </c>
      <c r="AY495" s="265" t="s">
        <v>258</v>
      </c>
    </row>
    <row r="496" s="14" customFormat="1">
      <c r="A496" s="14"/>
      <c r="B496" s="244"/>
      <c r="C496" s="245"/>
      <c r="D496" s="229" t="s">
        <v>267</v>
      </c>
      <c r="E496" s="245"/>
      <c r="F496" s="247" t="s">
        <v>780</v>
      </c>
      <c r="G496" s="245"/>
      <c r="H496" s="248">
        <v>193.05000000000001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267</v>
      </c>
      <c r="AU496" s="254" t="s">
        <v>87</v>
      </c>
      <c r="AV496" s="14" t="s">
        <v>87</v>
      </c>
      <c r="AW496" s="14" t="s">
        <v>4</v>
      </c>
      <c r="AX496" s="14" t="s">
        <v>85</v>
      </c>
      <c r="AY496" s="254" t="s">
        <v>258</v>
      </c>
    </row>
    <row r="497" s="2" customFormat="1" ht="16.5" customHeight="1">
      <c r="A497" s="40"/>
      <c r="B497" s="41"/>
      <c r="C497" s="279" t="s">
        <v>781</v>
      </c>
      <c r="D497" s="279" t="s">
        <v>419</v>
      </c>
      <c r="E497" s="280" t="s">
        <v>782</v>
      </c>
      <c r="F497" s="281" t="s">
        <v>783</v>
      </c>
      <c r="G497" s="282" t="s">
        <v>124</v>
      </c>
      <c r="H497" s="283">
        <v>11.33</v>
      </c>
      <c r="I497" s="284"/>
      <c r="J497" s="285">
        <f>ROUND(I497*H497,2)</f>
        <v>0</v>
      </c>
      <c r="K497" s="281" t="s">
        <v>273</v>
      </c>
      <c r="L497" s="286"/>
      <c r="M497" s="287" t="s">
        <v>35</v>
      </c>
      <c r="N497" s="288" t="s">
        <v>49</v>
      </c>
      <c r="O497" s="86"/>
      <c r="P497" s="225">
        <f>O497*H497</f>
        <v>0</v>
      </c>
      <c r="Q497" s="225">
        <v>0.00050000000000000001</v>
      </c>
      <c r="R497" s="225">
        <f>Q497*H497</f>
        <v>0.0056649999999999999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197</v>
      </c>
      <c r="AT497" s="227" t="s">
        <v>419</v>
      </c>
      <c r="AU497" s="227" t="s">
        <v>87</v>
      </c>
      <c r="AY497" s="19" t="s">
        <v>258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85</v>
      </c>
      <c r="BK497" s="228">
        <f>ROUND(I497*H497,2)</f>
        <v>0</v>
      </c>
      <c r="BL497" s="19" t="s">
        <v>263</v>
      </c>
      <c r="BM497" s="227" t="s">
        <v>784</v>
      </c>
    </row>
    <row r="498" s="14" customFormat="1">
      <c r="A498" s="14"/>
      <c r="B498" s="244"/>
      <c r="C498" s="245"/>
      <c r="D498" s="229" t="s">
        <v>267</v>
      </c>
      <c r="E498" s="246" t="s">
        <v>35</v>
      </c>
      <c r="F498" s="247" t="s">
        <v>785</v>
      </c>
      <c r="G498" s="245"/>
      <c r="H498" s="248">
        <v>10.300000000000001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267</v>
      </c>
      <c r="AU498" s="254" t="s">
        <v>87</v>
      </c>
      <c r="AV498" s="14" t="s">
        <v>87</v>
      </c>
      <c r="AW498" s="14" t="s">
        <v>37</v>
      </c>
      <c r="AX498" s="14" t="s">
        <v>78</v>
      </c>
      <c r="AY498" s="254" t="s">
        <v>258</v>
      </c>
    </row>
    <row r="499" s="15" customFormat="1">
      <c r="A499" s="15"/>
      <c r="B499" s="255"/>
      <c r="C499" s="256"/>
      <c r="D499" s="229" t="s">
        <v>267</v>
      </c>
      <c r="E499" s="257" t="s">
        <v>35</v>
      </c>
      <c r="F499" s="258" t="s">
        <v>270</v>
      </c>
      <c r="G499" s="256"/>
      <c r="H499" s="259">
        <v>10.300000000000001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5" t="s">
        <v>267</v>
      </c>
      <c r="AU499" s="265" t="s">
        <v>87</v>
      </c>
      <c r="AV499" s="15" t="s">
        <v>263</v>
      </c>
      <c r="AW499" s="15" t="s">
        <v>37</v>
      </c>
      <c r="AX499" s="15" t="s">
        <v>85</v>
      </c>
      <c r="AY499" s="265" t="s">
        <v>258</v>
      </c>
    </row>
    <row r="500" s="14" customFormat="1">
      <c r="A500" s="14"/>
      <c r="B500" s="244"/>
      <c r="C500" s="245"/>
      <c r="D500" s="229" t="s">
        <v>267</v>
      </c>
      <c r="E500" s="245"/>
      <c r="F500" s="247" t="s">
        <v>786</v>
      </c>
      <c r="G500" s="245"/>
      <c r="H500" s="248">
        <v>11.33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267</v>
      </c>
      <c r="AU500" s="254" t="s">
        <v>87</v>
      </c>
      <c r="AV500" s="14" t="s">
        <v>87</v>
      </c>
      <c r="AW500" s="14" t="s">
        <v>4</v>
      </c>
      <c r="AX500" s="14" t="s">
        <v>85</v>
      </c>
      <c r="AY500" s="254" t="s">
        <v>258</v>
      </c>
    </row>
    <row r="501" s="2" customFormat="1" ht="24.15" customHeight="1">
      <c r="A501" s="40"/>
      <c r="B501" s="41"/>
      <c r="C501" s="279" t="s">
        <v>787</v>
      </c>
      <c r="D501" s="279" t="s">
        <v>419</v>
      </c>
      <c r="E501" s="280" t="s">
        <v>788</v>
      </c>
      <c r="F501" s="281" t="s">
        <v>789</v>
      </c>
      <c r="G501" s="282" t="s">
        <v>124</v>
      </c>
      <c r="H501" s="283">
        <v>205.965</v>
      </c>
      <c r="I501" s="284"/>
      <c r="J501" s="285">
        <f>ROUND(I501*H501,2)</f>
        <v>0</v>
      </c>
      <c r="K501" s="281" t="s">
        <v>273</v>
      </c>
      <c r="L501" s="286"/>
      <c r="M501" s="287" t="s">
        <v>35</v>
      </c>
      <c r="N501" s="288" t="s">
        <v>49</v>
      </c>
      <c r="O501" s="86"/>
      <c r="P501" s="225">
        <f>O501*H501</f>
        <v>0</v>
      </c>
      <c r="Q501" s="225">
        <v>4.0000000000000003E-05</v>
      </c>
      <c r="R501" s="225">
        <f>Q501*H501</f>
        <v>0.0082386000000000004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197</v>
      </c>
      <c r="AT501" s="227" t="s">
        <v>419</v>
      </c>
      <c r="AU501" s="227" t="s">
        <v>87</v>
      </c>
      <c r="AY501" s="19" t="s">
        <v>258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85</v>
      </c>
      <c r="BK501" s="228">
        <f>ROUND(I501*H501,2)</f>
        <v>0</v>
      </c>
      <c r="BL501" s="19" t="s">
        <v>263</v>
      </c>
      <c r="BM501" s="227" t="s">
        <v>790</v>
      </c>
    </row>
    <row r="502" s="14" customFormat="1">
      <c r="A502" s="14"/>
      <c r="B502" s="244"/>
      <c r="C502" s="245"/>
      <c r="D502" s="229" t="s">
        <v>267</v>
      </c>
      <c r="E502" s="246" t="s">
        <v>35</v>
      </c>
      <c r="F502" s="247" t="s">
        <v>770</v>
      </c>
      <c r="G502" s="245"/>
      <c r="H502" s="248">
        <v>5.2999999999999998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267</v>
      </c>
      <c r="AU502" s="254" t="s">
        <v>87</v>
      </c>
      <c r="AV502" s="14" t="s">
        <v>87</v>
      </c>
      <c r="AW502" s="14" t="s">
        <v>37</v>
      </c>
      <c r="AX502" s="14" t="s">
        <v>78</v>
      </c>
      <c r="AY502" s="254" t="s">
        <v>258</v>
      </c>
    </row>
    <row r="503" s="14" customFormat="1">
      <c r="A503" s="14"/>
      <c r="B503" s="244"/>
      <c r="C503" s="245"/>
      <c r="D503" s="229" t="s">
        <v>267</v>
      </c>
      <c r="E503" s="246" t="s">
        <v>35</v>
      </c>
      <c r="F503" s="247" t="s">
        <v>771</v>
      </c>
      <c r="G503" s="245"/>
      <c r="H503" s="248">
        <v>107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267</v>
      </c>
      <c r="AU503" s="254" t="s">
        <v>87</v>
      </c>
      <c r="AV503" s="14" t="s">
        <v>87</v>
      </c>
      <c r="AW503" s="14" t="s">
        <v>37</v>
      </c>
      <c r="AX503" s="14" t="s">
        <v>78</v>
      </c>
      <c r="AY503" s="254" t="s">
        <v>258</v>
      </c>
    </row>
    <row r="504" s="14" customFormat="1">
      <c r="A504" s="14"/>
      <c r="B504" s="244"/>
      <c r="C504" s="245"/>
      <c r="D504" s="229" t="s">
        <v>267</v>
      </c>
      <c r="E504" s="246" t="s">
        <v>35</v>
      </c>
      <c r="F504" s="247" t="s">
        <v>772</v>
      </c>
      <c r="G504" s="245"/>
      <c r="H504" s="248">
        <v>5.5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267</v>
      </c>
      <c r="AU504" s="254" t="s">
        <v>87</v>
      </c>
      <c r="AV504" s="14" t="s">
        <v>87</v>
      </c>
      <c r="AW504" s="14" t="s">
        <v>37</v>
      </c>
      <c r="AX504" s="14" t="s">
        <v>78</v>
      </c>
      <c r="AY504" s="254" t="s">
        <v>258</v>
      </c>
    </row>
    <row r="505" s="14" customFormat="1">
      <c r="A505" s="14"/>
      <c r="B505" s="244"/>
      <c r="C505" s="245"/>
      <c r="D505" s="229" t="s">
        <v>267</v>
      </c>
      <c r="E505" s="246" t="s">
        <v>35</v>
      </c>
      <c r="F505" s="247" t="s">
        <v>773</v>
      </c>
      <c r="G505" s="245"/>
      <c r="H505" s="248">
        <v>5.5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267</v>
      </c>
      <c r="AU505" s="254" t="s">
        <v>87</v>
      </c>
      <c r="AV505" s="14" t="s">
        <v>87</v>
      </c>
      <c r="AW505" s="14" t="s">
        <v>37</v>
      </c>
      <c r="AX505" s="14" t="s">
        <v>78</v>
      </c>
      <c r="AY505" s="254" t="s">
        <v>258</v>
      </c>
    </row>
    <row r="506" s="14" customFormat="1">
      <c r="A506" s="14"/>
      <c r="B506" s="244"/>
      <c r="C506" s="245"/>
      <c r="D506" s="229" t="s">
        <v>267</v>
      </c>
      <c r="E506" s="246" t="s">
        <v>35</v>
      </c>
      <c r="F506" s="247" t="s">
        <v>791</v>
      </c>
      <c r="G506" s="245"/>
      <c r="H506" s="248">
        <v>18.440000000000001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267</v>
      </c>
      <c r="AU506" s="254" t="s">
        <v>87</v>
      </c>
      <c r="AV506" s="14" t="s">
        <v>87</v>
      </c>
      <c r="AW506" s="14" t="s">
        <v>37</v>
      </c>
      <c r="AX506" s="14" t="s">
        <v>78</v>
      </c>
      <c r="AY506" s="254" t="s">
        <v>258</v>
      </c>
    </row>
    <row r="507" s="14" customFormat="1">
      <c r="A507" s="14"/>
      <c r="B507" s="244"/>
      <c r="C507" s="245"/>
      <c r="D507" s="229" t="s">
        <v>267</v>
      </c>
      <c r="E507" s="246" t="s">
        <v>35</v>
      </c>
      <c r="F507" s="247" t="s">
        <v>792</v>
      </c>
      <c r="G507" s="245"/>
      <c r="H507" s="248">
        <v>6.1600000000000001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267</v>
      </c>
      <c r="AU507" s="254" t="s">
        <v>87</v>
      </c>
      <c r="AV507" s="14" t="s">
        <v>87</v>
      </c>
      <c r="AW507" s="14" t="s">
        <v>37</v>
      </c>
      <c r="AX507" s="14" t="s">
        <v>78</v>
      </c>
      <c r="AY507" s="254" t="s">
        <v>258</v>
      </c>
    </row>
    <row r="508" s="14" customFormat="1">
      <c r="A508" s="14"/>
      <c r="B508" s="244"/>
      <c r="C508" s="245"/>
      <c r="D508" s="229" t="s">
        <v>267</v>
      </c>
      <c r="E508" s="246" t="s">
        <v>35</v>
      </c>
      <c r="F508" s="247" t="s">
        <v>774</v>
      </c>
      <c r="G508" s="245"/>
      <c r="H508" s="248">
        <v>5.0999999999999996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267</v>
      </c>
      <c r="AU508" s="254" t="s">
        <v>87</v>
      </c>
      <c r="AV508" s="14" t="s">
        <v>87</v>
      </c>
      <c r="AW508" s="14" t="s">
        <v>37</v>
      </c>
      <c r="AX508" s="14" t="s">
        <v>78</v>
      </c>
      <c r="AY508" s="254" t="s">
        <v>258</v>
      </c>
    </row>
    <row r="509" s="14" customFormat="1">
      <c r="A509" s="14"/>
      <c r="B509" s="244"/>
      <c r="C509" s="245"/>
      <c r="D509" s="229" t="s">
        <v>267</v>
      </c>
      <c r="E509" s="246" t="s">
        <v>35</v>
      </c>
      <c r="F509" s="247" t="s">
        <v>775</v>
      </c>
      <c r="G509" s="245"/>
      <c r="H509" s="248">
        <v>6.5999999999999996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267</v>
      </c>
      <c r="AU509" s="254" t="s">
        <v>87</v>
      </c>
      <c r="AV509" s="14" t="s">
        <v>87</v>
      </c>
      <c r="AW509" s="14" t="s">
        <v>37</v>
      </c>
      <c r="AX509" s="14" t="s">
        <v>78</v>
      </c>
      <c r="AY509" s="254" t="s">
        <v>258</v>
      </c>
    </row>
    <row r="510" s="14" customFormat="1">
      <c r="A510" s="14"/>
      <c r="B510" s="244"/>
      <c r="C510" s="245"/>
      <c r="D510" s="229" t="s">
        <v>267</v>
      </c>
      <c r="E510" s="246" t="s">
        <v>35</v>
      </c>
      <c r="F510" s="247" t="s">
        <v>776</v>
      </c>
      <c r="G510" s="245"/>
      <c r="H510" s="248">
        <v>6.2000000000000002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267</v>
      </c>
      <c r="AU510" s="254" t="s">
        <v>87</v>
      </c>
      <c r="AV510" s="14" t="s">
        <v>87</v>
      </c>
      <c r="AW510" s="14" t="s">
        <v>37</v>
      </c>
      <c r="AX510" s="14" t="s">
        <v>78</v>
      </c>
      <c r="AY510" s="254" t="s">
        <v>258</v>
      </c>
    </row>
    <row r="511" s="14" customFormat="1">
      <c r="A511" s="14"/>
      <c r="B511" s="244"/>
      <c r="C511" s="245"/>
      <c r="D511" s="229" t="s">
        <v>267</v>
      </c>
      <c r="E511" s="246" t="s">
        <v>35</v>
      </c>
      <c r="F511" s="247" t="s">
        <v>777</v>
      </c>
      <c r="G511" s="245"/>
      <c r="H511" s="248">
        <v>6.5999999999999996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267</v>
      </c>
      <c r="AU511" s="254" t="s">
        <v>87</v>
      </c>
      <c r="AV511" s="14" t="s">
        <v>87</v>
      </c>
      <c r="AW511" s="14" t="s">
        <v>37</v>
      </c>
      <c r="AX511" s="14" t="s">
        <v>78</v>
      </c>
      <c r="AY511" s="254" t="s">
        <v>258</v>
      </c>
    </row>
    <row r="512" s="14" customFormat="1">
      <c r="A512" s="14"/>
      <c r="B512" s="244"/>
      <c r="C512" s="245"/>
      <c r="D512" s="229" t="s">
        <v>267</v>
      </c>
      <c r="E512" s="246" t="s">
        <v>35</v>
      </c>
      <c r="F512" s="247" t="s">
        <v>778</v>
      </c>
      <c r="G512" s="245"/>
      <c r="H512" s="248">
        <v>6.7000000000000002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267</v>
      </c>
      <c r="AU512" s="254" t="s">
        <v>87</v>
      </c>
      <c r="AV512" s="14" t="s">
        <v>87</v>
      </c>
      <c r="AW512" s="14" t="s">
        <v>37</v>
      </c>
      <c r="AX512" s="14" t="s">
        <v>78</v>
      </c>
      <c r="AY512" s="254" t="s">
        <v>258</v>
      </c>
    </row>
    <row r="513" s="15" customFormat="1">
      <c r="A513" s="15"/>
      <c r="B513" s="255"/>
      <c r="C513" s="256"/>
      <c r="D513" s="229" t="s">
        <v>267</v>
      </c>
      <c r="E513" s="257" t="s">
        <v>35</v>
      </c>
      <c r="F513" s="258" t="s">
        <v>270</v>
      </c>
      <c r="G513" s="256"/>
      <c r="H513" s="259">
        <v>179.09999999999999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5" t="s">
        <v>267</v>
      </c>
      <c r="AU513" s="265" t="s">
        <v>87</v>
      </c>
      <c r="AV513" s="15" t="s">
        <v>263</v>
      </c>
      <c r="AW513" s="15" t="s">
        <v>37</v>
      </c>
      <c r="AX513" s="15" t="s">
        <v>85</v>
      </c>
      <c r="AY513" s="265" t="s">
        <v>258</v>
      </c>
    </row>
    <row r="514" s="14" customFormat="1">
      <c r="A514" s="14"/>
      <c r="B514" s="244"/>
      <c r="C514" s="245"/>
      <c r="D514" s="229" t="s">
        <v>267</v>
      </c>
      <c r="E514" s="245"/>
      <c r="F514" s="247" t="s">
        <v>793</v>
      </c>
      <c r="G514" s="245"/>
      <c r="H514" s="248">
        <v>205.965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267</v>
      </c>
      <c r="AU514" s="254" t="s">
        <v>87</v>
      </c>
      <c r="AV514" s="14" t="s">
        <v>87</v>
      </c>
      <c r="AW514" s="14" t="s">
        <v>4</v>
      </c>
      <c r="AX514" s="14" t="s">
        <v>85</v>
      </c>
      <c r="AY514" s="254" t="s">
        <v>258</v>
      </c>
    </row>
    <row r="515" s="2" customFormat="1" ht="24.15" customHeight="1">
      <c r="A515" s="40"/>
      <c r="B515" s="41"/>
      <c r="C515" s="279" t="s">
        <v>794</v>
      </c>
      <c r="D515" s="279" t="s">
        <v>419</v>
      </c>
      <c r="E515" s="280" t="s">
        <v>795</v>
      </c>
      <c r="F515" s="281" t="s">
        <v>796</v>
      </c>
      <c r="G515" s="282" t="s">
        <v>124</v>
      </c>
      <c r="H515" s="283">
        <v>177.67500000000001</v>
      </c>
      <c r="I515" s="284"/>
      <c r="J515" s="285">
        <f>ROUND(I515*H515,2)</f>
        <v>0</v>
      </c>
      <c r="K515" s="281" t="s">
        <v>273</v>
      </c>
      <c r="L515" s="286"/>
      <c r="M515" s="287" t="s">
        <v>35</v>
      </c>
      <c r="N515" s="288" t="s">
        <v>49</v>
      </c>
      <c r="O515" s="86"/>
      <c r="P515" s="225">
        <f>O515*H515</f>
        <v>0</v>
      </c>
      <c r="Q515" s="225">
        <v>4.0000000000000003E-05</v>
      </c>
      <c r="R515" s="225">
        <f>Q515*H515</f>
        <v>0.0071070000000000013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197</v>
      </c>
      <c r="AT515" s="227" t="s">
        <v>419</v>
      </c>
      <c r="AU515" s="227" t="s">
        <v>87</v>
      </c>
      <c r="AY515" s="19" t="s">
        <v>258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85</v>
      </c>
      <c r="BK515" s="228">
        <f>ROUND(I515*H515,2)</f>
        <v>0</v>
      </c>
      <c r="BL515" s="19" t="s">
        <v>263</v>
      </c>
      <c r="BM515" s="227" t="s">
        <v>797</v>
      </c>
    </row>
    <row r="516" s="14" customFormat="1">
      <c r="A516" s="14"/>
      <c r="B516" s="244"/>
      <c r="C516" s="245"/>
      <c r="D516" s="229" t="s">
        <v>267</v>
      </c>
      <c r="E516" s="246" t="s">
        <v>35</v>
      </c>
      <c r="F516" s="247" t="s">
        <v>770</v>
      </c>
      <c r="G516" s="245"/>
      <c r="H516" s="248">
        <v>5.2999999999999998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267</v>
      </c>
      <c r="AU516" s="254" t="s">
        <v>87</v>
      </c>
      <c r="AV516" s="14" t="s">
        <v>87</v>
      </c>
      <c r="AW516" s="14" t="s">
        <v>37</v>
      </c>
      <c r="AX516" s="14" t="s">
        <v>78</v>
      </c>
      <c r="AY516" s="254" t="s">
        <v>258</v>
      </c>
    </row>
    <row r="517" s="14" customFormat="1">
      <c r="A517" s="14"/>
      <c r="B517" s="244"/>
      <c r="C517" s="245"/>
      <c r="D517" s="229" t="s">
        <v>267</v>
      </c>
      <c r="E517" s="246" t="s">
        <v>35</v>
      </c>
      <c r="F517" s="247" t="s">
        <v>771</v>
      </c>
      <c r="G517" s="245"/>
      <c r="H517" s="248">
        <v>107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267</v>
      </c>
      <c r="AU517" s="254" t="s">
        <v>87</v>
      </c>
      <c r="AV517" s="14" t="s">
        <v>87</v>
      </c>
      <c r="AW517" s="14" t="s">
        <v>37</v>
      </c>
      <c r="AX517" s="14" t="s">
        <v>78</v>
      </c>
      <c r="AY517" s="254" t="s">
        <v>258</v>
      </c>
    </row>
    <row r="518" s="14" customFormat="1">
      <c r="A518" s="14"/>
      <c r="B518" s="244"/>
      <c r="C518" s="245"/>
      <c r="D518" s="229" t="s">
        <v>267</v>
      </c>
      <c r="E518" s="246" t="s">
        <v>35</v>
      </c>
      <c r="F518" s="247" t="s">
        <v>772</v>
      </c>
      <c r="G518" s="245"/>
      <c r="H518" s="248">
        <v>5.5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267</v>
      </c>
      <c r="AU518" s="254" t="s">
        <v>87</v>
      </c>
      <c r="AV518" s="14" t="s">
        <v>87</v>
      </c>
      <c r="AW518" s="14" t="s">
        <v>37</v>
      </c>
      <c r="AX518" s="14" t="s">
        <v>78</v>
      </c>
      <c r="AY518" s="254" t="s">
        <v>258</v>
      </c>
    </row>
    <row r="519" s="14" customFormat="1">
      <c r="A519" s="14"/>
      <c r="B519" s="244"/>
      <c r="C519" s="245"/>
      <c r="D519" s="229" t="s">
        <v>267</v>
      </c>
      <c r="E519" s="246" t="s">
        <v>35</v>
      </c>
      <c r="F519" s="247" t="s">
        <v>773</v>
      </c>
      <c r="G519" s="245"/>
      <c r="H519" s="248">
        <v>5.5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267</v>
      </c>
      <c r="AU519" s="254" t="s">
        <v>87</v>
      </c>
      <c r="AV519" s="14" t="s">
        <v>87</v>
      </c>
      <c r="AW519" s="14" t="s">
        <v>37</v>
      </c>
      <c r="AX519" s="14" t="s">
        <v>78</v>
      </c>
      <c r="AY519" s="254" t="s">
        <v>258</v>
      </c>
    </row>
    <row r="520" s="14" customFormat="1">
      <c r="A520" s="14"/>
      <c r="B520" s="244"/>
      <c r="C520" s="245"/>
      <c r="D520" s="229" t="s">
        <v>267</v>
      </c>
      <c r="E520" s="246" t="s">
        <v>35</v>
      </c>
      <c r="F520" s="247" t="s">
        <v>774</v>
      </c>
      <c r="G520" s="245"/>
      <c r="H520" s="248">
        <v>5.0999999999999996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267</v>
      </c>
      <c r="AU520" s="254" t="s">
        <v>87</v>
      </c>
      <c r="AV520" s="14" t="s">
        <v>87</v>
      </c>
      <c r="AW520" s="14" t="s">
        <v>37</v>
      </c>
      <c r="AX520" s="14" t="s">
        <v>78</v>
      </c>
      <c r="AY520" s="254" t="s">
        <v>258</v>
      </c>
    </row>
    <row r="521" s="14" customFormat="1">
      <c r="A521" s="14"/>
      <c r="B521" s="244"/>
      <c r="C521" s="245"/>
      <c r="D521" s="229" t="s">
        <v>267</v>
      </c>
      <c r="E521" s="246" t="s">
        <v>35</v>
      </c>
      <c r="F521" s="247" t="s">
        <v>775</v>
      </c>
      <c r="G521" s="245"/>
      <c r="H521" s="248">
        <v>6.5999999999999996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267</v>
      </c>
      <c r="AU521" s="254" t="s">
        <v>87</v>
      </c>
      <c r="AV521" s="14" t="s">
        <v>87</v>
      </c>
      <c r="AW521" s="14" t="s">
        <v>37</v>
      </c>
      <c r="AX521" s="14" t="s">
        <v>78</v>
      </c>
      <c r="AY521" s="254" t="s">
        <v>258</v>
      </c>
    </row>
    <row r="522" s="14" customFormat="1">
      <c r="A522" s="14"/>
      <c r="B522" s="244"/>
      <c r="C522" s="245"/>
      <c r="D522" s="229" t="s">
        <v>267</v>
      </c>
      <c r="E522" s="246" t="s">
        <v>35</v>
      </c>
      <c r="F522" s="247" t="s">
        <v>776</v>
      </c>
      <c r="G522" s="245"/>
      <c r="H522" s="248">
        <v>6.2000000000000002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267</v>
      </c>
      <c r="AU522" s="254" t="s">
        <v>87</v>
      </c>
      <c r="AV522" s="14" t="s">
        <v>87</v>
      </c>
      <c r="AW522" s="14" t="s">
        <v>37</v>
      </c>
      <c r="AX522" s="14" t="s">
        <v>78</v>
      </c>
      <c r="AY522" s="254" t="s">
        <v>258</v>
      </c>
    </row>
    <row r="523" s="14" customFormat="1">
      <c r="A523" s="14"/>
      <c r="B523" s="244"/>
      <c r="C523" s="245"/>
      <c r="D523" s="229" t="s">
        <v>267</v>
      </c>
      <c r="E523" s="246" t="s">
        <v>35</v>
      </c>
      <c r="F523" s="247" t="s">
        <v>777</v>
      </c>
      <c r="G523" s="245"/>
      <c r="H523" s="248">
        <v>6.5999999999999996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267</v>
      </c>
      <c r="AU523" s="254" t="s">
        <v>87</v>
      </c>
      <c r="AV523" s="14" t="s">
        <v>87</v>
      </c>
      <c r="AW523" s="14" t="s">
        <v>37</v>
      </c>
      <c r="AX523" s="14" t="s">
        <v>78</v>
      </c>
      <c r="AY523" s="254" t="s">
        <v>258</v>
      </c>
    </row>
    <row r="524" s="14" customFormat="1">
      <c r="A524" s="14"/>
      <c r="B524" s="244"/>
      <c r="C524" s="245"/>
      <c r="D524" s="229" t="s">
        <v>267</v>
      </c>
      <c r="E524" s="246" t="s">
        <v>35</v>
      </c>
      <c r="F524" s="247" t="s">
        <v>778</v>
      </c>
      <c r="G524" s="245"/>
      <c r="H524" s="248">
        <v>6.7000000000000002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267</v>
      </c>
      <c r="AU524" s="254" t="s">
        <v>87</v>
      </c>
      <c r="AV524" s="14" t="s">
        <v>87</v>
      </c>
      <c r="AW524" s="14" t="s">
        <v>37</v>
      </c>
      <c r="AX524" s="14" t="s">
        <v>78</v>
      </c>
      <c r="AY524" s="254" t="s">
        <v>258</v>
      </c>
    </row>
    <row r="525" s="15" customFormat="1">
      <c r="A525" s="15"/>
      <c r="B525" s="255"/>
      <c r="C525" s="256"/>
      <c r="D525" s="229" t="s">
        <v>267</v>
      </c>
      <c r="E525" s="257" t="s">
        <v>35</v>
      </c>
      <c r="F525" s="258" t="s">
        <v>270</v>
      </c>
      <c r="G525" s="256"/>
      <c r="H525" s="259">
        <v>154.5</v>
      </c>
      <c r="I525" s="260"/>
      <c r="J525" s="256"/>
      <c r="K525" s="256"/>
      <c r="L525" s="261"/>
      <c r="M525" s="262"/>
      <c r="N525" s="263"/>
      <c r="O525" s="263"/>
      <c r="P525" s="263"/>
      <c r="Q525" s="263"/>
      <c r="R525" s="263"/>
      <c r="S525" s="263"/>
      <c r="T525" s="264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5" t="s">
        <v>267</v>
      </c>
      <c r="AU525" s="265" t="s">
        <v>87</v>
      </c>
      <c r="AV525" s="15" t="s">
        <v>263</v>
      </c>
      <c r="AW525" s="15" t="s">
        <v>37</v>
      </c>
      <c r="AX525" s="15" t="s">
        <v>85</v>
      </c>
      <c r="AY525" s="265" t="s">
        <v>258</v>
      </c>
    </row>
    <row r="526" s="14" customFormat="1">
      <c r="A526" s="14"/>
      <c r="B526" s="244"/>
      <c r="C526" s="245"/>
      <c r="D526" s="229" t="s">
        <v>267</v>
      </c>
      <c r="E526" s="245"/>
      <c r="F526" s="247" t="s">
        <v>798</v>
      </c>
      <c r="G526" s="245"/>
      <c r="H526" s="248">
        <v>177.67500000000001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267</v>
      </c>
      <c r="AU526" s="254" t="s">
        <v>87</v>
      </c>
      <c r="AV526" s="14" t="s">
        <v>87</v>
      </c>
      <c r="AW526" s="14" t="s">
        <v>4</v>
      </c>
      <c r="AX526" s="14" t="s">
        <v>85</v>
      </c>
      <c r="AY526" s="254" t="s">
        <v>258</v>
      </c>
    </row>
    <row r="527" s="2" customFormat="1" ht="44.25" customHeight="1">
      <c r="A527" s="40"/>
      <c r="B527" s="41"/>
      <c r="C527" s="216" t="s">
        <v>799</v>
      </c>
      <c r="D527" s="216" t="s">
        <v>260</v>
      </c>
      <c r="E527" s="217" t="s">
        <v>800</v>
      </c>
      <c r="F527" s="218" t="s">
        <v>801</v>
      </c>
      <c r="G527" s="219" t="s">
        <v>117</v>
      </c>
      <c r="H527" s="220">
        <v>4</v>
      </c>
      <c r="I527" s="221"/>
      <c r="J527" s="222">
        <f>ROUND(I527*H527,2)</f>
        <v>0</v>
      </c>
      <c r="K527" s="218" t="s">
        <v>273</v>
      </c>
      <c r="L527" s="46"/>
      <c r="M527" s="223" t="s">
        <v>35</v>
      </c>
      <c r="N527" s="224" t="s">
        <v>49</v>
      </c>
      <c r="O527" s="86"/>
      <c r="P527" s="225">
        <f>O527*H527</f>
        <v>0</v>
      </c>
      <c r="Q527" s="225">
        <v>0.026360000000000001</v>
      </c>
      <c r="R527" s="225">
        <f>Q527*H527</f>
        <v>0.10544000000000001</v>
      </c>
      <c r="S527" s="225">
        <v>0</v>
      </c>
      <c r="T527" s="22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263</v>
      </c>
      <c r="AT527" s="227" t="s">
        <v>260</v>
      </c>
      <c r="AU527" s="227" t="s">
        <v>87</v>
      </c>
      <c r="AY527" s="19" t="s">
        <v>258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85</v>
      </c>
      <c r="BK527" s="228">
        <f>ROUND(I527*H527,2)</f>
        <v>0</v>
      </c>
      <c r="BL527" s="19" t="s">
        <v>263</v>
      </c>
      <c r="BM527" s="227" t="s">
        <v>802</v>
      </c>
    </row>
    <row r="528" s="2" customFormat="1">
      <c r="A528" s="40"/>
      <c r="B528" s="41"/>
      <c r="C528" s="42"/>
      <c r="D528" s="266" t="s">
        <v>275</v>
      </c>
      <c r="E528" s="42"/>
      <c r="F528" s="267" t="s">
        <v>803</v>
      </c>
      <c r="G528" s="42"/>
      <c r="H528" s="42"/>
      <c r="I528" s="231"/>
      <c r="J528" s="42"/>
      <c r="K528" s="42"/>
      <c r="L528" s="46"/>
      <c r="M528" s="232"/>
      <c r="N528" s="23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275</v>
      </c>
      <c r="AU528" s="19" t="s">
        <v>87</v>
      </c>
    </row>
    <row r="529" s="14" customFormat="1">
      <c r="A529" s="14"/>
      <c r="B529" s="244"/>
      <c r="C529" s="245"/>
      <c r="D529" s="229" t="s">
        <v>267</v>
      </c>
      <c r="E529" s="246" t="s">
        <v>35</v>
      </c>
      <c r="F529" s="247" t="s">
        <v>804</v>
      </c>
      <c r="G529" s="245"/>
      <c r="H529" s="248">
        <v>4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267</v>
      </c>
      <c r="AU529" s="254" t="s">
        <v>87</v>
      </c>
      <c r="AV529" s="14" t="s">
        <v>87</v>
      </c>
      <c r="AW529" s="14" t="s">
        <v>37</v>
      </c>
      <c r="AX529" s="14" t="s">
        <v>78</v>
      </c>
      <c r="AY529" s="254" t="s">
        <v>258</v>
      </c>
    </row>
    <row r="530" s="15" customFormat="1">
      <c r="A530" s="15"/>
      <c r="B530" s="255"/>
      <c r="C530" s="256"/>
      <c r="D530" s="229" t="s">
        <v>267</v>
      </c>
      <c r="E530" s="257" t="s">
        <v>35</v>
      </c>
      <c r="F530" s="258" t="s">
        <v>270</v>
      </c>
      <c r="G530" s="256"/>
      <c r="H530" s="259">
        <v>4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5" t="s">
        <v>267</v>
      </c>
      <c r="AU530" s="265" t="s">
        <v>87</v>
      </c>
      <c r="AV530" s="15" t="s">
        <v>263</v>
      </c>
      <c r="AW530" s="15" t="s">
        <v>37</v>
      </c>
      <c r="AX530" s="15" t="s">
        <v>85</v>
      </c>
      <c r="AY530" s="265" t="s">
        <v>258</v>
      </c>
    </row>
    <row r="531" s="2" customFormat="1" ht="44.25" customHeight="1">
      <c r="A531" s="40"/>
      <c r="B531" s="41"/>
      <c r="C531" s="216" t="s">
        <v>805</v>
      </c>
      <c r="D531" s="216" t="s">
        <v>260</v>
      </c>
      <c r="E531" s="217" t="s">
        <v>806</v>
      </c>
      <c r="F531" s="218" t="s">
        <v>807</v>
      </c>
      <c r="G531" s="219" t="s">
        <v>117</v>
      </c>
      <c r="H531" s="220">
        <v>4</v>
      </c>
      <c r="I531" s="221"/>
      <c r="J531" s="222">
        <f>ROUND(I531*H531,2)</f>
        <v>0</v>
      </c>
      <c r="K531" s="218" t="s">
        <v>273</v>
      </c>
      <c r="L531" s="46"/>
      <c r="M531" s="223" t="s">
        <v>35</v>
      </c>
      <c r="N531" s="224" t="s">
        <v>49</v>
      </c>
      <c r="O531" s="86"/>
      <c r="P531" s="225">
        <f>O531*H531</f>
        <v>0</v>
      </c>
      <c r="Q531" s="225">
        <v>0.0079000000000000008</v>
      </c>
      <c r="R531" s="225">
        <f>Q531*H531</f>
        <v>0.031600000000000003</v>
      </c>
      <c r="S531" s="225">
        <v>0</v>
      </c>
      <c r="T531" s="22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7" t="s">
        <v>263</v>
      </c>
      <c r="AT531" s="227" t="s">
        <v>260</v>
      </c>
      <c r="AU531" s="227" t="s">
        <v>87</v>
      </c>
      <c r="AY531" s="19" t="s">
        <v>258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9" t="s">
        <v>85</v>
      </c>
      <c r="BK531" s="228">
        <f>ROUND(I531*H531,2)</f>
        <v>0</v>
      </c>
      <c r="BL531" s="19" t="s">
        <v>263</v>
      </c>
      <c r="BM531" s="227" t="s">
        <v>808</v>
      </c>
    </row>
    <row r="532" s="2" customFormat="1">
      <c r="A532" s="40"/>
      <c r="B532" s="41"/>
      <c r="C532" s="42"/>
      <c r="D532" s="266" t="s">
        <v>275</v>
      </c>
      <c r="E532" s="42"/>
      <c r="F532" s="267" t="s">
        <v>809</v>
      </c>
      <c r="G532" s="42"/>
      <c r="H532" s="42"/>
      <c r="I532" s="231"/>
      <c r="J532" s="42"/>
      <c r="K532" s="42"/>
      <c r="L532" s="46"/>
      <c r="M532" s="232"/>
      <c r="N532" s="23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275</v>
      </c>
      <c r="AU532" s="19" t="s">
        <v>87</v>
      </c>
    </row>
    <row r="533" s="14" customFormat="1">
      <c r="A533" s="14"/>
      <c r="B533" s="244"/>
      <c r="C533" s="245"/>
      <c r="D533" s="229" t="s">
        <v>267</v>
      </c>
      <c r="E533" s="246" t="s">
        <v>35</v>
      </c>
      <c r="F533" s="247" t="s">
        <v>804</v>
      </c>
      <c r="G533" s="245"/>
      <c r="H533" s="248">
        <v>4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267</v>
      </c>
      <c r="AU533" s="254" t="s">
        <v>87</v>
      </c>
      <c r="AV533" s="14" t="s">
        <v>87</v>
      </c>
      <c r="AW533" s="14" t="s">
        <v>37</v>
      </c>
      <c r="AX533" s="14" t="s">
        <v>78</v>
      </c>
      <c r="AY533" s="254" t="s">
        <v>258</v>
      </c>
    </row>
    <row r="534" s="15" customFormat="1">
      <c r="A534" s="15"/>
      <c r="B534" s="255"/>
      <c r="C534" s="256"/>
      <c r="D534" s="229" t="s">
        <v>267</v>
      </c>
      <c r="E534" s="257" t="s">
        <v>35</v>
      </c>
      <c r="F534" s="258" t="s">
        <v>270</v>
      </c>
      <c r="G534" s="256"/>
      <c r="H534" s="259">
        <v>4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5" t="s">
        <v>267</v>
      </c>
      <c r="AU534" s="265" t="s">
        <v>87</v>
      </c>
      <c r="AV534" s="15" t="s">
        <v>263</v>
      </c>
      <c r="AW534" s="15" t="s">
        <v>37</v>
      </c>
      <c r="AX534" s="15" t="s">
        <v>85</v>
      </c>
      <c r="AY534" s="265" t="s">
        <v>258</v>
      </c>
    </row>
    <row r="535" s="2" customFormat="1" ht="37.8" customHeight="1">
      <c r="A535" s="40"/>
      <c r="B535" s="41"/>
      <c r="C535" s="216" t="s">
        <v>810</v>
      </c>
      <c r="D535" s="216" t="s">
        <v>260</v>
      </c>
      <c r="E535" s="217" t="s">
        <v>811</v>
      </c>
      <c r="F535" s="218" t="s">
        <v>812</v>
      </c>
      <c r="G535" s="219" t="s">
        <v>117</v>
      </c>
      <c r="H535" s="220">
        <v>18.32</v>
      </c>
      <c r="I535" s="221"/>
      <c r="J535" s="222">
        <f>ROUND(I535*H535,2)</f>
        <v>0</v>
      </c>
      <c r="K535" s="218" t="s">
        <v>273</v>
      </c>
      <c r="L535" s="46"/>
      <c r="M535" s="223" t="s">
        <v>35</v>
      </c>
      <c r="N535" s="224" t="s">
        <v>49</v>
      </c>
      <c r="O535" s="86"/>
      <c r="P535" s="225">
        <f>O535*H535</f>
        <v>0</v>
      </c>
      <c r="Q535" s="225">
        <v>0.0057000000000000002</v>
      </c>
      <c r="R535" s="225">
        <f>Q535*H535</f>
        <v>0.104424</v>
      </c>
      <c r="S535" s="225">
        <v>0</v>
      </c>
      <c r="T535" s="22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263</v>
      </c>
      <c r="AT535" s="227" t="s">
        <v>260</v>
      </c>
      <c r="AU535" s="227" t="s">
        <v>87</v>
      </c>
      <c r="AY535" s="19" t="s">
        <v>258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85</v>
      </c>
      <c r="BK535" s="228">
        <f>ROUND(I535*H535,2)</f>
        <v>0</v>
      </c>
      <c r="BL535" s="19" t="s">
        <v>263</v>
      </c>
      <c r="BM535" s="227" t="s">
        <v>813</v>
      </c>
    </row>
    <row r="536" s="2" customFormat="1">
      <c r="A536" s="40"/>
      <c r="B536" s="41"/>
      <c r="C536" s="42"/>
      <c r="D536" s="266" t="s">
        <v>275</v>
      </c>
      <c r="E536" s="42"/>
      <c r="F536" s="267" t="s">
        <v>814</v>
      </c>
      <c r="G536" s="42"/>
      <c r="H536" s="42"/>
      <c r="I536" s="231"/>
      <c r="J536" s="42"/>
      <c r="K536" s="42"/>
      <c r="L536" s="46"/>
      <c r="M536" s="232"/>
      <c r="N536" s="23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275</v>
      </c>
      <c r="AU536" s="19" t="s">
        <v>87</v>
      </c>
    </row>
    <row r="537" s="14" customFormat="1">
      <c r="A537" s="14"/>
      <c r="B537" s="244"/>
      <c r="C537" s="245"/>
      <c r="D537" s="229" t="s">
        <v>267</v>
      </c>
      <c r="E537" s="246" t="s">
        <v>35</v>
      </c>
      <c r="F537" s="247" t="s">
        <v>208</v>
      </c>
      <c r="G537" s="245"/>
      <c r="H537" s="248">
        <v>18.32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267</v>
      </c>
      <c r="AU537" s="254" t="s">
        <v>87</v>
      </c>
      <c r="AV537" s="14" t="s">
        <v>87</v>
      </c>
      <c r="AW537" s="14" t="s">
        <v>37</v>
      </c>
      <c r="AX537" s="14" t="s">
        <v>85</v>
      </c>
      <c r="AY537" s="254" t="s">
        <v>258</v>
      </c>
    </row>
    <row r="538" s="2" customFormat="1" ht="37.8" customHeight="1">
      <c r="A538" s="40"/>
      <c r="B538" s="41"/>
      <c r="C538" s="216" t="s">
        <v>815</v>
      </c>
      <c r="D538" s="216" t="s">
        <v>260</v>
      </c>
      <c r="E538" s="217" t="s">
        <v>816</v>
      </c>
      <c r="F538" s="218" t="s">
        <v>817</v>
      </c>
      <c r="G538" s="219" t="s">
        <v>117</v>
      </c>
      <c r="H538" s="220">
        <v>140.31</v>
      </c>
      <c r="I538" s="221"/>
      <c r="J538" s="222">
        <f>ROUND(I538*H538,2)</f>
        <v>0</v>
      </c>
      <c r="K538" s="218" t="s">
        <v>273</v>
      </c>
      <c r="L538" s="46"/>
      <c r="M538" s="223" t="s">
        <v>35</v>
      </c>
      <c r="N538" s="224" t="s">
        <v>49</v>
      </c>
      <c r="O538" s="86"/>
      <c r="P538" s="225">
        <f>O538*H538</f>
        <v>0</v>
      </c>
      <c r="Q538" s="225">
        <v>0.0027000000000000001</v>
      </c>
      <c r="R538" s="225">
        <f>Q538*H538</f>
        <v>0.37883700000000003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263</v>
      </c>
      <c r="AT538" s="227" t="s">
        <v>260</v>
      </c>
      <c r="AU538" s="227" t="s">
        <v>87</v>
      </c>
      <c r="AY538" s="19" t="s">
        <v>258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85</v>
      </c>
      <c r="BK538" s="228">
        <f>ROUND(I538*H538,2)</f>
        <v>0</v>
      </c>
      <c r="BL538" s="19" t="s">
        <v>263</v>
      </c>
      <c r="BM538" s="227" t="s">
        <v>818</v>
      </c>
    </row>
    <row r="539" s="2" customFormat="1">
      <c r="A539" s="40"/>
      <c r="B539" s="41"/>
      <c r="C539" s="42"/>
      <c r="D539" s="266" t="s">
        <v>275</v>
      </c>
      <c r="E539" s="42"/>
      <c r="F539" s="267" t="s">
        <v>819</v>
      </c>
      <c r="G539" s="42"/>
      <c r="H539" s="42"/>
      <c r="I539" s="231"/>
      <c r="J539" s="42"/>
      <c r="K539" s="42"/>
      <c r="L539" s="46"/>
      <c r="M539" s="232"/>
      <c r="N539" s="23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275</v>
      </c>
      <c r="AU539" s="19" t="s">
        <v>87</v>
      </c>
    </row>
    <row r="540" s="14" customFormat="1">
      <c r="A540" s="14"/>
      <c r="B540" s="244"/>
      <c r="C540" s="245"/>
      <c r="D540" s="229" t="s">
        <v>267</v>
      </c>
      <c r="E540" s="246" t="s">
        <v>35</v>
      </c>
      <c r="F540" s="247" t="s">
        <v>130</v>
      </c>
      <c r="G540" s="245"/>
      <c r="H540" s="248">
        <v>140.31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267</v>
      </c>
      <c r="AU540" s="254" t="s">
        <v>87</v>
      </c>
      <c r="AV540" s="14" t="s">
        <v>87</v>
      </c>
      <c r="AW540" s="14" t="s">
        <v>37</v>
      </c>
      <c r="AX540" s="14" t="s">
        <v>85</v>
      </c>
      <c r="AY540" s="254" t="s">
        <v>258</v>
      </c>
    </row>
    <row r="541" s="2" customFormat="1" ht="37.8" customHeight="1">
      <c r="A541" s="40"/>
      <c r="B541" s="41"/>
      <c r="C541" s="216" t="s">
        <v>820</v>
      </c>
      <c r="D541" s="216" t="s">
        <v>260</v>
      </c>
      <c r="E541" s="217" t="s">
        <v>821</v>
      </c>
      <c r="F541" s="218" t="s">
        <v>822</v>
      </c>
      <c r="G541" s="219" t="s">
        <v>117</v>
      </c>
      <c r="H541" s="220">
        <v>7.524</v>
      </c>
      <c r="I541" s="221"/>
      <c r="J541" s="222">
        <f>ROUND(I541*H541,2)</f>
        <v>0</v>
      </c>
      <c r="K541" s="218" t="s">
        <v>273</v>
      </c>
      <c r="L541" s="46"/>
      <c r="M541" s="223" t="s">
        <v>35</v>
      </c>
      <c r="N541" s="224" t="s">
        <v>49</v>
      </c>
      <c r="O541" s="86"/>
      <c r="P541" s="225">
        <f>O541*H541</f>
        <v>0</v>
      </c>
      <c r="Q541" s="225">
        <v>0.023099999999999999</v>
      </c>
      <c r="R541" s="225">
        <f>Q541*H541</f>
        <v>0.1738044</v>
      </c>
      <c r="S541" s="225">
        <v>0</v>
      </c>
      <c r="T541" s="22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7" t="s">
        <v>263</v>
      </c>
      <c r="AT541" s="227" t="s">
        <v>260</v>
      </c>
      <c r="AU541" s="227" t="s">
        <v>87</v>
      </c>
      <c r="AY541" s="19" t="s">
        <v>258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19" t="s">
        <v>85</v>
      </c>
      <c r="BK541" s="228">
        <f>ROUND(I541*H541,2)</f>
        <v>0</v>
      </c>
      <c r="BL541" s="19" t="s">
        <v>263</v>
      </c>
      <c r="BM541" s="227" t="s">
        <v>823</v>
      </c>
    </row>
    <row r="542" s="2" customFormat="1">
      <c r="A542" s="40"/>
      <c r="B542" s="41"/>
      <c r="C542" s="42"/>
      <c r="D542" s="266" t="s">
        <v>275</v>
      </c>
      <c r="E542" s="42"/>
      <c r="F542" s="267" t="s">
        <v>824</v>
      </c>
      <c r="G542" s="42"/>
      <c r="H542" s="42"/>
      <c r="I542" s="231"/>
      <c r="J542" s="42"/>
      <c r="K542" s="42"/>
      <c r="L542" s="46"/>
      <c r="M542" s="232"/>
      <c r="N542" s="23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275</v>
      </c>
      <c r="AU542" s="19" t="s">
        <v>87</v>
      </c>
    </row>
    <row r="543" s="14" customFormat="1">
      <c r="A543" s="14"/>
      <c r="B543" s="244"/>
      <c r="C543" s="245"/>
      <c r="D543" s="229" t="s">
        <v>267</v>
      </c>
      <c r="E543" s="246" t="s">
        <v>35</v>
      </c>
      <c r="F543" s="247" t="s">
        <v>825</v>
      </c>
      <c r="G543" s="245"/>
      <c r="H543" s="248">
        <v>7.524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267</v>
      </c>
      <c r="AU543" s="254" t="s">
        <v>87</v>
      </c>
      <c r="AV543" s="14" t="s">
        <v>87</v>
      </c>
      <c r="AW543" s="14" t="s">
        <v>37</v>
      </c>
      <c r="AX543" s="14" t="s">
        <v>78</v>
      </c>
      <c r="AY543" s="254" t="s">
        <v>258</v>
      </c>
    </row>
    <row r="544" s="15" customFormat="1">
      <c r="A544" s="15"/>
      <c r="B544" s="255"/>
      <c r="C544" s="256"/>
      <c r="D544" s="229" t="s">
        <v>267</v>
      </c>
      <c r="E544" s="257" t="s">
        <v>35</v>
      </c>
      <c r="F544" s="258" t="s">
        <v>270</v>
      </c>
      <c r="G544" s="256"/>
      <c r="H544" s="259">
        <v>7.524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5" t="s">
        <v>267</v>
      </c>
      <c r="AU544" s="265" t="s">
        <v>87</v>
      </c>
      <c r="AV544" s="15" t="s">
        <v>263</v>
      </c>
      <c r="AW544" s="15" t="s">
        <v>37</v>
      </c>
      <c r="AX544" s="15" t="s">
        <v>85</v>
      </c>
      <c r="AY544" s="265" t="s">
        <v>258</v>
      </c>
    </row>
    <row r="545" s="2" customFormat="1" ht="37.8" customHeight="1">
      <c r="A545" s="40"/>
      <c r="B545" s="41"/>
      <c r="C545" s="216" t="s">
        <v>826</v>
      </c>
      <c r="D545" s="216" t="s">
        <v>260</v>
      </c>
      <c r="E545" s="217" t="s">
        <v>827</v>
      </c>
      <c r="F545" s="218" t="s">
        <v>828</v>
      </c>
      <c r="G545" s="219" t="s">
        <v>117</v>
      </c>
      <c r="H545" s="220">
        <v>156.89500000000001</v>
      </c>
      <c r="I545" s="221"/>
      <c r="J545" s="222">
        <f>ROUND(I545*H545,2)</f>
        <v>0</v>
      </c>
      <c r="K545" s="218" t="s">
        <v>273</v>
      </c>
      <c r="L545" s="46"/>
      <c r="M545" s="223" t="s">
        <v>35</v>
      </c>
      <c r="N545" s="224" t="s">
        <v>49</v>
      </c>
      <c r="O545" s="86"/>
      <c r="P545" s="225">
        <f>O545*H545</f>
        <v>0</v>
      </c>
      <c r="Q545" s="225">
        <v>0</v>
      </c>
      <c r="R545" s="225">
        <f>Q545*H545</f>
        <v>0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263</v>
      </c>
      <c r="AT545" s="227" t="s">
        <v>260</v>
      </c>
      <c r="AU545" s="227" t="s">
        <v>87</v>
      </c>
      <c r="AY545" s="19" t="s">
        <v>258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85</v>
      </c>
      <c r="BK545" s="228">
        <f>ROUND(I545*H545,2)</f>
        <v>0</v>
      </c>
      <c r="BL545" s="19" t="s">
        <v>263</v>
      </c>
      <c r="BM545" s="227" t="s">
        <v>829</v>
      </c>
    </row>
    <row r="546" s="2" customFormat="1">
      <c r="A546" s="40"/>
      <c r="B546" s="41"/>
      <c r="C546" s="42"/>
      <c r="D546" s="266" t="s">
        <v>275</v>
      </c>
      <c r="E546" s="42"/>
      <c r="F546" s="267" t="s">
        <v>830</v>
      </c>
      <c r="G546" s="42"/>
      <c r="H546" s="42"/>
      <c r="I546" s="231"/>
      <c r="J546" s="42"/>
      <c r="K546" s="42"/>
      <c r="L546" s="46"/>
      <c r="M546" s="232"/>
      <c r="N546" s="23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275</v>
      </c>
      <c r="AU546" s="19" t="s">
        <v>87</v>
      </c>
    </row>
    <row r="547" s="14" customFormat="1">
      <c r="A547" s="14"/>
      <c r="B547" s="244"/>
      <c r="C547" s="245"/>
      <c r="D547" s="229" t="s">
        <v>267</v>
      </c>
      <c r="E547" s="246" t="s">
        <v>35</v>
      </c>
      <c r="F547" s="247" t="s">
        <v>831</v>
      </c>
      <c r="G547" s="245"/>
      <c r="H547" s="248">
        <v>2.1499999999999999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267</v>
      </c>
      <c r="AU547" s="254" t="s">
        <v>87</v>
      </c>
      <c r="AV547" s="14" t="s">
        <v>87</v>
      </c>
      <c r="AW547" s="14" t="s">
        <v>37</v>
      </c>
      <c r="AX547" s="14" t="s">
        <v>78</v>
      </c>
      <c r="AY547" s="254" t="s">
        <v>258</v>
      </c>
    </row>
    <row r="548" s="14" customFormat="1">
      <c r="A548" s="14"/>
      <c r="B548" s="244"/>
      <c r="C548" s="245"/>
      <c r="D548" s="229" t="s">
        <v>267</v>
      </c>
      <c r="E548" s="246" t="s">
        <v>35</v>
      </c>
      <c r="F548" s="247" t="s">
        <v>832</v>
      </c>
      <c r="G548" s="245"/>
      <c r="H548" s="248">
        <v>134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267</v>
      </c>
      <c r="AU548" s="254" t="s">
        <v>87</v>
      </c>
      <c r="AV548" s="14" t="s">
        <v>87</v>
      </c>
      <c r="AW548" s="14" t="s">
        <v>37</v>
      </c>
      <c r="AX548" s="14" t="s">
        <v>78</v>
      </c>
      <c r="AY548" s="254" t="s">
        <v>258</v>
      </c>
    </row>
    <row r="549" s="14" customFormat="1">
      <c r="A549" s="14"/>
      <c r="B549" s="244"/>
      <c r="C549" s="245"/>
      <c r="D549" s="229" t="s">
        <v>267</v>
      </c>
      <c r="E549" s="246" t="s">
        <v>35</v>
      </c>
      <c r="F549" s="247" t="s">
        <v>833</v>
      </c>
      <c r="G549" s="245"/>
      <c r="H549" s="248">
        <v>3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267</v>
      </c>
      <c r="AU549" s="254" t="s">
        <v>87</v>
      </c>
      <c r="AV549" s="14" t="s">
        <v>87</v>
      </c>
      <c r="AW549" s="14" t="s">
        <v>37</v>
      </c>
      <c r="AX549" s="14" t="s">
        <v>78</v>
      </c>
      <c r="AY549" s="254" t="s">
        <v>258</v>
      </c>
    </row>
    <row r="550" s="14" customFormat="1">
      <c r="A550" s="14"/>
      <c r="B550" s="244"/>
      <c r="C550" s="245"/>
      <c r="D550" s="229" t="s">
        <v>267</v>
      </c>
      <c r="E550" s="246" t="s">
        <v>35</v>
      </c>
      <c r="F550" s="247" t="s">
        <v>834</v>
      </c>
      <c r="G550" s="245"/>
      <c r="H550" s="248">
        <v>3</v>
      </c>
      <c r="I550" s="249"/>
      <c r="J550" s="245"/>
      <c r="K550" s="245"/>
      <c r="L550" s="250"/>
      <c r="M550" s="251"/>
      <c r="N550" s="252"/>
      <c r="O550" s="252"/>
      <c r="P550" s="252"/>
      <c r="Q550" s="252"/>
      <c r="R550" s="252"/>
      <c r="S550" s="252"/>
      <c r="T550" s="25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4" t="s">
        <v>267</v>
      </c>
      <c r="AU550" s="254" t="s">
        <v>87</v>
      </c>
      <c r="AV550" s="14" t="s">
        <v>87</v>
      </c>
      <c r="AW550" s="14" t="s">
        <v>37</v>
      </c>
      <c r="AX550" s="14" t="s">
        <v>78</v>
      </c>
      <c r="AY550" s="254" t="s">
        <v>258</v>
      </c>
    </row>
    <row r="551" s="14" customFormat="1">
      <c r="A551" s="14"/>
      <c r="B551" s="244"/>
      <c r="C551" s="245"/>
      <c r="D551" s="229" t="s">
        <v>267</v>
      </c>
      <c r="E551" s="246" t="s">
        <v>35</v>
      </c>
      <c r="F551" s="247" t="s">
        <v>835</v>
      </c>
      <c r="G551" s="245"/>
      <c r="H551" s="248">
        <v>1.8899999999999999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267</v>
      </c>
      <c r="AU551" s="254" t="s">
        <v>87</v>
      </c>
      <c r="AV551" s="14" t="s">
        <v>87</v>
      </c>
      <c r="AW551" s="14" t="s">
        <v>37</v>
      </c>
      <c r="AX551" s="14" t="s">
        <v>78</v>
      </c>
      <c r="AY551" s="254" t="s">
        <v>258</v>
      </c>
    </row>
    <row r="552" s="14" customFormat="1">
      <c r="A552" s="14"/>
      <c r="B552" s="244"/>
      <c r="C552" s="245"/>
      <c r="D552" s="229" t="s">
        <v>267</v>
      </c>
      <c r="E552" s="246" t="s">
        <v>35</v>
      </c>
      <c r="F552" s="247" t="s">
        <v>836</v>
      </c>
      <c r="G552" s="245"/>
      <c r="H552" s="248">
        <v>3.2400000000000002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267</v>
      </c>
      <c r="AU552" s="254" t="s">
        <v>87</v>
      </c>
      <c r="AV552" s="14" t="s">
        <v>87</v>
      </c>
      <c r="AW552" s="14" t="s">
        <v>37</v>
      </c>
      <c r="AX552" s="14" t="s">
        <v>78</v>
      </c>
      <c r="AY552" s="254" t="s">
        <v>258</v>
      </c>
    </row>
    <row r="553" s="14" customFormat="1">
      <c r="A553" s="14"/>
      <c r="B553" s="244"/>
      <c r="C553" s="245"/>
      <c r="D553" s="229" t="s">
        <v>267</v>
      </c>
      <c r="E553" s="246" t="s">
        <v>35</v>
      </c>
      <c r="F553" s="247" t="s">
        <v>837</v>
      </c>
      <c r="G553" s="245"/>
      <c r="H553" s="248">
        <v>4.2000000000000002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267</v>
      </c>
      <c r="AU553" s="254" t="s">
        <v>87</v>
      </c>
      <c r="AV553" s="14" t="s">
        <v>87</v>
      </c>
      <c r="AW553" s="14" t="s">
        <v>37</v>
      </c>
      <c r="AX553" s="14" t="s">
        <v>78</v>
      </c>
      <c r="AY553" s="254" t="s">
        <v>258</v>
      </c>
    </row>
    <row r="554" s="14" customFormat="1">
      <c r="A554" s="14"/>
      <c r="B554" s="244"/>
      <c r="C554" s="245"/>
      <c r="D554" s="229" t="s">
        <v>267</v>
      </c>
      <c r="E554" s="246" t="s">
        <v>35</v>
      </c>
      <c r="F554" s="247" t="s">
        <v>838</v>
      </c>
      <c r="G554" s="245"/>
      <c r="H554" s="248">
        <v>2.5649999999999999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267</v>
      </c>
      <c r="AU554" s="254" t="s">
        <v>87</v>
      </c>
      <c r="AV554" s="14" t="s">
        <v>87</v>
      </c>
      <c r="AW554" s="14" t="s">
        <v>37</v>
      </c>
      <c r="AX554" s="14" t="s">
        <v>78</v>
      </c>
      <c r="AY554" s="254" t="s">
        <v>258</v>
      </c>
    </row>
    <row r="555" s="14" customFormat="1">
      <c r="A555" s="14"/>
      <c r="B555" s="244"/>
      <c r="C555" s="245"/>
      <c r="D555" s="229" t="s">
        <v>267</v>
      </c>
      <c r="E555" s="246" t="s">
        <v>35</v>
      </c>
      <c r="F555" s="247" t="s">
        <v>839</v>
      </c>
      <c r="G555" s="245"/>
      <c r="H555" s="248">
        <v>2.8500000000000001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267</v>
      </c>
      <c r="AU555" s="254" t="s">
        <v>87</v>
      </c>
      <c r="AV555" s="14" t="s">
        <v>87</v>
      </c>
      <c r="AW555" s="14" t="s">
        <v>37</v>
      </c>
      <c r="AX555" s="14" t="s">
        <v>78</v>
      </c>
      <c r="AY555" s="254" t="s">
        <v>258</v>
      </c>
    </row>
    <row r="556" s="15" customFormat="1">
      <c r="A556" s="15"/>
      <c r="B556" s="255"/>
      <c r="C556" s="256"/>
      <c r="D556" s="229" t="s">
        <v>267</v>
      </c>
      <c r="E556" s="257" t="s">
        <v>35</v>
      </c>
      <c r="F556" s="258" t="s">
        <v>270</v>
      </c>
      <c r="G556" s="256"/>
      <c r="H556" s="259">
        <v>156.89500000000001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5" t="s">
        <v>267</v>
      </c>
      <c r="AU556" s="265" t="s">
        <v>87</v>
      </c>
      <c r="AV556" s="15" t="s">
        <v>263</v>
      </c>
      <c r="AW556" s="15" t="s">
        <v>37</v>
      </c>
      <c r="AX556" s="15" t="s">
        <v>85</v>
      </c>
      <c r="AY556" s="265" t="s">
        <v>258</v>
      </c>
    </row>
    <row r="557" s="2" customFormat="1" ht="24.15" customHeight="1">
      <c r="A557" s="40"/>
      <c r="B557" s="41"/>
      <c r="C557" s="216" t="s">
        <v>840</v>
      </c>
      <c r="D557" s="216" t="s">
        <v>260</v>
      </c>
      <c r="E557" s="217" t="s">
        <v>841</v>
      </c>
      <c r="F557" s="218" t="s">
        <v>842</v>
      </c>
      <c r="G557" s="219" t="s">
        <v>124</v>
      </c>
      <c r="H557" s="220">
        <v>140.31</v>
      </c>
      <c r="I557" s="221"/>
      <c r="J557" s="222">
        <f>ROUND(I557*H557,2)</f>
        <v>0</v>
      </c>
      <c r="K557" s="218" t="s">
        <v>35</v>
      </c>
      <c r="L557" s="46"/>
      <c r="M557" s="223" t="s">
        <v>35</v>
      </c>
      <c r="N557" s="224" t="s">
        <v>49</v>
      </c>
      <c r="O557" s="86"/>
      <c r="P557" s="225">
        <f>O557*H557</f>
        <v>0</v>
      </c>
      <c r="Q557" s="225">
        <v>0</v>
      </c>
      <c r="R557" s="225">
        <f>Q557*H557</f>
        <v>0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263</v>
      </c>
      <c r="AT557" s="227" t="s">
        <v>260</v>
      </c>
      <c r="AU557" s="227" t="s">
        <v>87</v>
      </c>
      <c r="AY557" s="19" t="s">
        <v>258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85</v>
      </c>
      <c r="BK557" s="228">
        <f>ROUND(I557*H557,2)</f>
        <v>0</v>
      </c>
      <c r="BL557" s="19" t="s">
        <v>263</v>
      </c>
      <c r="BM557" s="227" t="s">
        <v>843</v>
      </c>
    </row>
    <row r="558" s="14" customFormat="1">
      <c r="A558" s="14"/>
      <c r="B558" s="244"/>
      <c r="C558" s="245"/>
      <c r="D558" s="229" t="s">
        <v>267</v>
      </c>
      <c r="E558" s="246" t="s">
        <v>35</v>
      </c>
      <c r="F558" s="247" t="s">
        <v>130</v>
      </c>
      <c r="G558" s="245"/>
      <c r="H558" s="248">
        <v>140.31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267</v>
      </c>
      <c r="AU558" s="254" t="s">
        <v>87</v>
      </c>
      <c r="AV558" s="14" t="s">
        <v>87</v>
      </c>
      <c r="AW558" s="14" t="s">
        <v>37</v>
      </c>
      <c r="AX558" s="14" t="s">
        <v>85</v>
      </c>
      <c r="AY558" s="254" t="s">
        <v>258</v>
      </c>
    </row>
    <row r="559" s="2" customFormat="1" ht="33" customHeight="1">
      <c r="A559" s="40"/>
      <c r="B559" s="41"/>
      <c r="C559" s="216" t="s">
        <v>844</v>
      </c>
      <c r="D559" s="216" t="s">
        <v>260</v>
      </c>
      <c r="E559" s="217" t="s">
        <v>845</v>
      </c>
      <c r="F559" s="218" t="s">
        <v>846</v>
      </c>
      <c r="G559" s="219" t="s">
        <v>156</v>
      </c>
      <c r="H559" s="220">
        <v>8.0540000000000003</v>
      </c>
      <c r="I559" s="221"/>
      <c r="J559" s="222">
        <f>ROUND(I559*H559,2)</f>
        <v>0</v>
      </c>
      <c r="K559" s="218" t="s">
        <v>273</v>
      </c>
      <c r="L559" s="46"/>
      <c r="M559" s="223" t="s">
        <v>35</v>
      </c>
      <c r="N559" s="224" t="s">
        <v>49</v>
      </c>
      <c r="O559" s="86"/>
      <c r="P559" s="225">
        <f>O559*H559</f>
        <v>0</v>
      </c>
      <c r="Q559" s="225">
        <v>2.5018699999999998</v>
      </c>
      <c r="R559" s="225">
        <f>Q559*H559</f>
        <v>20.150060979999999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263</v>
      </c>
      <c r="AT559" s="227" t="s">
        <v>260</v>
      </c>
      <c r="AU559" s="227" t="s">
        <v>87</v>
      </c>
      <c r="AY559" s="19" t="s">
        <v>258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85</v>
      </c>
      <c r="BK559" s="228">
        <f>ROUND(I559*H559,2)</f>
        <v>0</v>
      </c>
      <c r="BL559" s="19" t="s">
        <v>263</v>
      </c>
      <c r="BM559" s="227" t="s">
        <v>847</v>
      </c>
    </row>
    <row r="560" s="2" customFormat="1">
      <c r="A560" s="40"/>
      <c r="B560" s="41"/>
      <c r="C560" s="42"/>
      <c r="D560" s="266" t="s">
        <v>275</v>
      </c>
      <c r="E560" s="42"/>
      <c r="F560" s="267" t="s">
        <v>848</v>
      </c>
      <c r="G560" s="42"/>
      <c r="H560" s="42"/>
      <c r="I560" s="231"/>
      <c r="J560" s="42"/>
      <c r="K560" s="42"/>
      <c r="L560" s="46"/>
      <c r="M560" s="232"/>
      <c r="N560" s="23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275</v>
      </c>
      <c r="AU560" s="19" t="s">
        <v>87</v>
      </c>
    </row>
    <row r="561" s="14" customFormat="1">
      <c r="A561" s="14"/>
      <c r="B561" s="244"/>
      <c r="C561" s="245"/>
      <c r="D561" s="229" t="s">
        <v>267</v>
      </c>
      <c r="E561" s="246" t="s">
        <v>35</v>
      </c>
      <c r="F561" s="247" t="s">
        <v>849</v>
      </c>
      <c r="G561" s="245"/>
      <c r="H561" s="248">
        <v>0.27800000000000002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267</v>
      </c>
      <c r="AU561" s="254" t="s">
        <v>87</v>
      </c>
      <c r="AV561" s="14" t="s">
        <v>87</v>
      </c>
      <c r="AW561" s="14" t="s">
        <v>37</v>
      </c>
      <c r="AX561" s="14" t="s">
        <v>78</v>
      </c>
      <c r="AY561" s="254" t="s">
        <v>258</v>
      </c>
    </row>
    <row r="562" s="14" customFormat="1">
      <c r="A562" s="14"/>
      <c r="B562" s="244"/>
      <c r="C562" s="245"/>
      <c r="D562" s="229" t="s">
        <v>267</v>
      </c>
      <c r="E562" s="246" t="s">
        <v>35</v>
      </c>
      <c r="F562" s="247" t="s">
        <v>850</v>
      </c>
      <c r="G562" s="245"/>
      <c r="H562" s="248">
        <v>2.7440000000000002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267</v>
      </c>
      <c r="AU562" s="254" t="s">
        <v>87</v>
      </c>
      <c r="AV562" s="14" t="s">
        <v>87</v>
      </c>
      <c r="AW562" s="14" t="s">
        <v>37</v>
      </c>
      <c r="AX562" s="14" t="s">
        <v>78</v>
      </c>
      <c r="AY562" s="254" t="s">
        <v>258</v>
      </c>
    </row>
    <row r="563" s="14" customFormat="1">
      <c r="A563" s="14"/>
      <c r="B563" s="244"/>
      <c r="C563" s="245"/>
      <c r="D563" s="229" t="s">
        <v>267</v>
      </c>
      <c r="E563" s="246" t="s">
        <v>35</v>
      </c>
      <c r="F563" s="247" t="s">
        <v>851</v>
      </c>
      <c r="G563" s="245"/>
      <c r="H563" s="248">
        <v>3.8559999999999999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267</v>
      </c>
      <c r="AU563" s="254" t="s">
        <v>87</v>
      </c>
      <c r="AV563" s="14" t="s">
        <v>87</v>
      </c>
      <c r="AW563" s="14" t="s">
        <v>37</v>
      </c>
      <c r="AX563" s="14" t="s">
        <v>78</v>
      </c>
      <c r="AY563" s="254" t="s">
        <v>258</v>
      </c>
    </row>
    <row r="564" s="14" customFormat="1">
      <c r="A564" s="14"/>
      <c r="B564" s="244"/>
      <c r="C564" s="245"/>
      <c r="D564" s="229" t="s">
        <v>267</v>
      </c>
      <c r="E564" s="246" t="s">
        <v>35</v>
      </c>
      <c r="F564" s="247" t="s">
        <v>852</v>
      </c>
      <c r="G564" s="245"/>
      <c r="H564" s="248">
        <v>0.56000000000000005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267</v>
      </c>
      <c r="AU564" s="254" t="s">
        <v>87</v>
      </c>
      <c r="AV564" s="14" t="s">
        <v>87</v>
      </c>
      <c r="AW564" s="14" t="s">
        <v>37</v>
      </c>
      <c r="AX564" s="14" t="s">
        <v>78</v>
      </c>
      <c r="AY564" s="254" t="s">
        <v>258</v>
      </c>
    </row>
    <row r="565" s="14" customFormat="1">
      <c r="A565" s="14"/>
      <c r="B565" s="244"/>
      <c r="C565" s="245"/>
      <c r="D565" s="229" t="s">
        <v>267</v>
      </c>
      <c r="E565" s="246" t="s">
        <v>35</v>
      </c>
      <c r="F565" s="247" t="s">
        <v>853</v>
      </c>
      <c r="G565" s="245"/>
      <c r="H565" s="248">
        <v>0.61599999999999999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267</v>
      </c>
      <c r="AU565" s="254" t="s">
        <v>87</v>
      </c>
      <c r="AV565" s="14" t="s">
        <v>87</v>
      </c>
      <c r="AW565" s="14" t="s">
        <v>37</v>
      </c>
      <c r="AX565" s="14" t="s">
        <v>78</v>
      </c>
      <c r="AY565" s="254" t="s">
        <v>258</v>
      </c>
    </row>
    <row r="566" s="15" customFormat="1">
      <c r="A566" s="15"/>
      <c r="B566" s="255"/>
      <c r="C566" s="256"/>
      <c r="D566" s="229" t="s">
        <v>267</v>
      </c>
      <c r="E566" s="257" t="s">
        <v>35</v>
      </c>
      <c r="F566" s="258" t="s">
        <v>270</v>
      </c>
      <c r="G566" s="256"/>
      <c r="H566" s="259">
        <v>8.0540000000000003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5" t="s">
        <v>267</v>
      </c>
      <c r="AU566" s="265" t="s">
        <v>87</v>
      </c>
      <c r="AV566" s="15" t="s">
        <v>263</v>
      </c>
      <c r="AW566" s="15" t="s">
        <v>37</v>
      </c>
      <c r="AX566" s="15" t="s">
        <v>85</v>
      </c>
      <c r="AY566" s="265" t="s">
        <v>258</v>
      </c>
    </row>
    <row r="567" s="2" customFormat="1" ht="37.8" customHeight="1">
      <c r="A567" s="40"/>
      <c r="B567" s="41"/>
      <c r="C567" s="216" t="s">
        <v>854</v>
      </c>
      <c r="D567" s="216" t="s">
        <v>260</v>
      </c>
      <c r="E567" s="217" t="s">
        <v>855</v>
      </c>
      <c r="F567" s="218" t="s">
        <v>856</v>
      </c>
      <c r="G567" s="219" t="s">
        <v>156</v>
      </c>
      <c r="H567" s="220">
        <v>0.035999999999999997</v>
      </c>
      <c r="I567" s="221"/>
      <c r="J567" s="222">
        <f>ROUND(I567*H567,2)</f>
        <v>0</v>
      </c>
      <c r="K567" s="218" t="s">
        <v>273</v>
      </c>
      <c r="L567" s="46"/>
      <c r="M567" s="223" t="s">
        <v>35</v>
      </c>
      <c r="N567" s="224" t="s">
        <v>49</v>
      </c>
      <c r="O567" s="86"/>
      <c r="P567" s="225">
        <f>O567*H567</f>
        <v>0</v>
      </c>
      <c r="Q567" s="225">
        <v>2.3010199999999998</v>
      </c>
      <c r="R567" s="225">
        <f>Q567*H567</f>
        <v>0.082836719999999989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263</v>
      </c>
      <c r="AT567" s="227" t="s">
        <v>260</v>
      </c>
      <c r="AU567" s="227" t="s">
        <v>87</v>
      </c>
      <c r="AY567" s="19" t="s">
        <v>258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85</v>
      </c>
      <c r="BK567" s="228">
        <f>ROUND(I567*H567,2)</f>
        <v>0</v>
      </c>
      <c r="BL567" s="19" t="s">
        <v>263</v>
      </c>
      <c r="BM567" s="227" t="s">
        <v>857</v>
      </c>
    </row>
    <row r="568" s="2" customFormat="1">
      <c r="A568" s="40"/>
      <c r="B568" s="41"/>
      <c r="C568" s="42"/>
      <c r="D568" s="266" t="s">
        <v>275</v>
      </c>
      <c r="E568" s="42"/>
      <c r="F568" s="267" t="s">
        <v>858</v>
      </c>
      <c r="G568" s="42"/>
      <c r="H568" s="42"/>
      <c r="I568" s="231"/>
      <c r="J568" s="42"/>
      <c r="K568" s="42"/>
      <c r="L568" s="46"/>
      <c r="M568" s="232"/>
      <c r="N568" s="23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275</v>
      </c>
      <c r="AU568" s="19" t="s">
        <v>87</v>
      </c>
    </row>
    <row r="569" s="14" customFormat="1">
      <c r="A569" s="14"/>
      <c r="B569" s="244"/>
      <c r="C569" s="245"/>
      <c r="D569" s="229" t="s">
        <v>267</v>
      </c>
      <c r="E569" s="246" t="s">
        <v>35</v>
      </c>
      <c r="F569" s="247" t="s">
        <v>859</v>
      </c>
      <c r="G569" s="245"/>
      <c r="H569" s="248">
        <v>0.035999999999999997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267</v>
      </c>
      <c r="AU569" s="254" t="s">
        <v>87</v>
      </c>
      <c r="AV569" s="14" t="s">
        <v>87</v>
      </c>
      <c r="AW569" s="14" t="s">
        <v>37</v>
      </c>
      <c r="AX569" s="14" t="s">
        <v>78</v>
      </c>
      <c r="AY569" s="254" t="s">
        <v>258</v>
      </c>
    </row>
    <row r="570" s="15" customFormat="1">
      <c r="A570" s="15"/>
      <c r="B570" s="255"/>
      <c r="C570" s="256"/>
      <c r="D570" s="229" t="s">
        <v>267</v>
      </c>
      <c r="E570" s="257" t="s">
        <v>35</v>
      </c>
      <c r="F570" s="258" t="s">
        <v>270</v>
      </c>
      <c r="G570" s="256"/>
      <c r="H570" s="259">
        <v>0.035999999999999997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5" t="s">
        <v>267</v>
      </c>
      <c r="AU570" s="265" t="s">
        <v>87</v>
      </c>
      <c r="AV570" s="15" t="s">
        <v>263</v>
      </c>
      <c r="AW570" s="15" t="s">
        <v>37</v>
      </c>
      <c r="AX570" s="15" t="s">
        <v>85</v>
      </c>
      <c r="AY570" s="265" t="s">
        <v>258</v>
      </c>
    </row>
    <row r="571" s="2" customFormat="1" ht="37.8" customHeight="1">
      <c r="A571" s="40"/>
      <c r="B571" s="41"/>
      <c r="C571" s="216" t="s">
        <v>860</v>
      </c>
      <c r="D571" s="216" t="s">
        <v>260</v>
      </c>
      <c r="E571" s="217" t="s">
        <v>861</v>
      </c>
      <c r="F571" s="218" t="s">
        <v>862</v>
      </c>
      <c r="G571" s="219" t="s">
        <v>156</v>
      </c>
      <c r="H571" s="220">
        <v>2.7949999999999999</v>
      </c>
      <c r="I571" s="221"/>
      <c r="J571" s="222">
        <f>ROUND(I571*H571,2)</f>
        <v>0</v>
      </c>
      <c r="K571" s="218" t="s">
        <v>273</v>
      </c>
      <c r="L571" s="46"/>
      <c r="M571" s="223" t="s">
        <v>35</v>
      </c>
      <c r="N571" s="224" t="s">
        <v>49</v>
      </c>
      <c r="O571" s="86"/>
      <c r="P571" s="225">
        <f>O571*H571</f>
        <v>0</v>
      </c>
      <c r="Q571" s="225">
        <v>2.3010199999999998</v>
      </c>
      <c r="R571" s="225">
        <f>Q571*H571</f>
        <v>6.4313508999999991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263</v>
      </c>
      <c r="AT571" s="227" t="s">
        <v>260</v>
      </c>
      <c r="AU571" s="227" t="s">
        <v>87</v>
      </c>
      <c r="AY571" s="19" t="s">
        <v>258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85</v>
      </c>
      <c r="BK571" s="228">
        <f>ROUND(I571*H571,2)</f>
        <v>0</v>
      </c>
      <c r="BL571" s="19" t="s">
        <v>263</v>
      </c>
      <c r="BM571" s="227" t="s">
        <v>863</v>
      </c>
    </row>
    <row r="572" s="2" customFormat="1">
      <c r="A572" s="40"/>
      <c r="B572" s="41"/>
      <c r="C572" s="42"/>
      <c r="D572" s="266" t="s">
        <v>275</v>
      </c>
      <c r="E572" s="42"/>
      <c r="F572" s="267" t="s">
        <v>864</v>
      </c>
      <c r="G572" s="42"/>
      <c r="H572" s="42"/>
      <c r="I572" s="231"/>
      <c r="J572" s="42"/>
      <c r="K572" s="42"/>
      <c r="L572" s="46"/>
      <c r="M572" s="232"/>
      <c r="N572" s="23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275</v>
      </c>
      <c r="AU572" s="19" t="s">
        <v>87</v>
      </c>
    </row>
    <row r="573" s="14" customFormat="1">
      <c r="A573" s="14"/>
      <c r="B573" s="244"/>
      <c r="C573" s="245"/>
      <c r="D573" s="229" t="s">
        <v>267</v>
      </c>
      <c r="E573" s="246" t="s">
        <v>35</v>
      </c>
      <c r="F573" s="247" t="s">
        <v>865</v>
      </c>
      <c r="G573" s="245"/>
      <c r="H573" s="248">
        <v>0.75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267</v>
      </c>
      <c r="AU573" s="254" t="s">
        <v>87</v>
      </c>
      <c r="AV573" s="14" t="s">
        <v>87</v>
      </c>
      <c r="AW573" s="14" t="s">
        <v>37</v>
      </c>
      <c r="AX573" s="14" t="s">
        <v>78</v>
      </c>
      <c r="AY573" s="254" t="s">
        <v>258</v>
      </c>
    </row>
    <row r="574" s="14" customFormat="1">
      <c r="A574" s="14"/>
      <c r="B574" s="244"/>
      <c r="C574" s="245"/>
      <c r="D574" s="229" t="s">
        <v>267</v>
      </c>
      <c r="E574" s="246" t="s">
        <v>35</v>
      </c>
      <c r="F574" s="247" t="s">
        <v>866</v>
      </c>
      <c r="G574" s="245"/>
      <c r="H574" s="248">
        <v>2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267</v>
      </c>
      <c r="AU574" s="254" t="s">
        <v>87</v>
      </c>
      <c r="AV574" s="14" t="s">
        <v>87</v>
      </c>
      <c r="AW574" s="14" t="s">
        <v>37</v>
      </c>
      <c r="AX574" s="14" t="s">
        <v>78</v>
      </c>
      <c r="AY574" s="254" t="s">
        <v>258</v>
      </c>
    </row>
    <row r="575" s="14" customFormat="1">
      <c r="A575" s="14"/>
      <c r="B575" s="244"/>
      <c r="C575" s="245"/>
      <c r="D575" s="229" t="s">
        <v>267</v>
      </c>
      <c r="E575" s="246" t="s">
        <v>35</v>
      </c>
      <c r="F575" s="247" t="s">
        <v>867</v>
      </c>
      <c r="G575" s="245"/>
      <c r="H575" s="248">
        <v>0.044999999999999998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267</v>
      </c>
      <c r="AU575" s="254" t="s">
        <v>87</v>
      </c>
      <c r="AV575" s="14" t="s">
        <v>87</v>
      </c>
      <c r="AW575" s="14" t="s">
        <v>37</v>
      </c>
      <c r="AX575" s="14" t="s">
        <v>78</v>
      </c>
      <c r="AY575" s="254" t="s">
        <v>258</v>
      </c>
    </row>
    <row r="576" s="15" customFormat="1">
      <c r="A576" s="15"/>
      <c r="B576" s="255"/>
      <c r="C576" s="256"/>
      <c r="D576" s="229" t="s">
        <v>267</v>
      </c>
      <c r="E576" s="257" t="s">
        <v>35</v>
      </c>
      <c r="F576" s="258" t="s">
        <v>270</v>
      </c>
      <c r="G576" s="256"/>
      <c r="H576" s="259">
        <v>2.7949999999999999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5" t="s">
        <v>267</v>
      </c>
      <c r="AU576" s="265" t="s">
        <v>87</v>
      </c>
      <c r="AV576" s="15" t="s">
        <v>263</v>
      </c>
      <c r="AW576" s="15" t="s">
        <v>37</v>
      </c>
      <c r="AX576" s="15" t="s">
        <v>85</v>
      </c>
      <c r="AY576" s="265" t="s">
        <v>258</v>
      </c>
    </row>
    <row r="577" s="2" customFormat="1" ht="33" customHeight="1">
      <c r="A577" s="40"/>
      <c r="B577" s="41"/>
      <c r="C577" s="216" t="s">
        <v>868</v>
      </c>
      <c r="D577" s="216" t="s">
        <v>260</v>
      </c>
      <c r="E577" s="217" t="s">
        <v>869</v>
      </c>
      <c r="F577" s="218" t="s">
        <v>870</v>
      </c>
      <c r="G577" s="219" t="s">
        <v>156</v>
      </c>
      <c r="H577" s="220">
        <v>8.0540000000000003</v>
      </c>
      <c r="I577" s="221"/>
      <c r="J577" s="222">
        <f>ROUND(I577*H577,2)</f>
        <v>0</v>
      </c>
      <c r="K577" s="218" t="s">
        <v>273</v>
      </c>
      <c r="L577" s="46"/>
      <c r="M577" s="223" t="s">
        <v>35</v>
      </c>
      <c r="N577" s="224" t="s">
        <v>49</v>
      </c>
      <c r="O577" s="86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7" t="s">
        <v>263</v>
      </c>
      <c r="AT577" s="227" t="s">
        <v>260</v>
      </c>
      <c r="AU577" s="227" t="s">
        <v>87</v>
      </c>
      <c r="AY577" s="19" t="s">
        <v>258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9" t="s">
        <v>85</v>
      </c>
      <c r="BK577" s="228">
        <f>ROUND(I577*H577,2)</f>
        <v>0</v>
      </c>
      <c r="BL577" s="19" t="s">
        <v>263</v>
      </c>
      <c r="BM577" s="227" t="s">
        <v>871</v>
      </c>
    </row>
    <row r="578" s="2" customFormat="1">
      <c r="A578" s="40"/>
      <c r="B578" s="41"/>
      <c r="C578" s="42"/>
      <c r="D578" s="266" t="s">
        <v>275</v>
      </c>
      <c r="E578" s="42"/>
      <c r="F578" s="267" t="s">
        <v>872</v>
      </c>
      <c r="G578" s="42"/>
      <c r="H578" s="42"/>
      <c r="I578" s="231"/>
      <c r="J578" s="42"/>
      <c r="K578" s="42"/>
      <c r="L578" s="46"/>
      <c r="M578" s="232"/>
      <c r="N578" s="23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275</v>
      </c>
      <c r="AU578" s="19" t="s">
        <v>87</v>
      </c>
    </row>
    <row r="579" s="14" customFormat="1">
      <c r="A579" s="14"/>
      <c r="B579" s="244"/>
      <c r="C579" s="245"/>
      <c r="D579" s="229" t="s">
        <v>267</v>
      </c>
      <c r="E579" s="246" t="s">
        <v>35</v>
      </c>
      <c r="F579" s="247" t="s">
        <v>849</v>
      </c>
      <c r="G579" s="245"/>
      <c r="H579" s="248">
        <v>0.27800000000000002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267</v>
      </c>
      <c r="AU579" s="254" t="s">
        <v>87</v>
      </c>
      <c r="AV579" s="14" t="s">
        <v>87</v>
      </c>
      <c r="AW579" s="14" t="s">
        <v>37</v>
      </c>
      <c r="AX579" s="14" t="s">
        <v>78</v>
      </c>
      <c r="AY579" s="254" t="s">
        <v>258</v>
      </c>
    </row>
    <row r="580" s="14" customFormat="1">
      <c r="A580" s="14"/>
      <c r="B580" s="244"/>
      <c r="C580" s="245"/>
      <c r="D580" s="229" t="s">
        <v>267</v>
      </c>
      <c r="E580" s="246" t="s">
        <v>35</v>
      </c>
      <c r="F580" s="247" t="s">
        <v>850</v>
      </c>
      <c r="G580" s="245"/>
      <c r="H580" s="248">
        <v>2.7440000000000002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267</v>
      </c>
      <c r="AU580" s="254" t="s">
        <v>87</v>
      </c>
      <c r="AV580" s="14" t="s">
        <v>87</v>
      </c>
      <c r="AW580" s="14" t="s">
        <v>37</v>
      </c>
      <c r="AX580" s="14" t="s">
        <v>78</v>
      </c>
      <c r="AY580" s="254" t="s">
        <v>258</v>
      </c>
    </row>
    <row r="581" s="14" customFormat="1">
      <c r="A581" s="14"/>
      <c r="B581" s="244"/>
      <c r="C581" s="245"/>
      <c r="D581" s="229" t="s">
        <v>267</v>
      </c>
      <c r="E581" s="246" t="s">
        <v>35</v>
      </c>
      <c r="F581" s="247" t="s">
        <v>851</v>
      </c>
      <c r="G581" s="245"/>
      <c r="H581" s="248">
        <v>3.8559999999999999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267</v>
      </c>
      <c r="AU581" s="254" t="s">
        <v>87</v>
      </c>
      <c r="AV581" s="14" t="s">
        <v>87</v>
      </c>
      <c r="AW581" s="14" t="s">
        <v>37</v>
      </c>
      <c r="AX581" s="14" t="s">
        <v>78</v>
      </c>
      <c r="AY581" s="254" t="s">
        <v>258</v>
      </c>
    </row>
    <row r="582" s="14" customFormat="1">
      <c r="A582" s="14"/>
      <c r="B582" s="244"/>
      <c r="C582" s="245"/>
      <c r="D582" s="229" t="s">
        <v>267</v>
      </c>
      <c r="E582" s="246" t="s">
        <v>35</v>
      </c>
      <c r="F582" s="247" t="s">
        <v>852</v>
      </c>
      <c r="G582" s="245"/>
      <c r="H582" s="248">
        <v>0.56000000000000005</v>
      </c>
      <c r="I582" s="249"/>
      <c r="J582" s="245"/>
      <c r="K582" s="245"/>
      <c r="L582" s="250"/>
      <c r="M582" s="251"/>
      <c r="N582" s="252"/>
      <c r="O582" s="252"/>
      <c r="P582" s="252"/>
      <c r="Q582" s="252"/>
      <c r="R582" s="252"/>
      <c r="S582" s="252"/>
      <c r="T582" s="25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4" t="s">
        <v>267</v>
      </c>
      <c r="AU582" s="254" t="s">
        <v>87</v>
      </c>
      <c r="AV582" s="14" t="s">
        <v>87</v>
      </c>
      <c r="AW582" s="14" t="s">
        <v>37</v>
      </c>
      <c r="AX582" s="14" t="s">
        <v>78</v>
      </c>
      <c r="AY582" s="254" t="s">
        <v>258</v>
      </c>
    </row>
    <row r="583" s="14" customFormat="1">
      <c r="A583" s="14"/>
      <c r="B583" s="244"/>
      <c r="C583" s="245"/>
      <c r="D583" s="229" t="s">
        <v>267</v>
      </c>
      <c r="E583" s="246" t="s">
        <v>35</v>
      </c>
      <c r="F583" s="247" t="s">
        <v>853</v>
      </c>
      <c r="G583" s="245"/>
      <c r="H583" s="248">
        <v>0.61599999999999999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267</v>
      </c>
      <c r="AU583" s="254" t="s">
        <v>87</v>
      </c>
      <c r="AV583" s="14" t="s">
        <v>87</v>
      </c>
      <c r="AW583" s="14" t="s">
        <v>37</v>
      </c>
      <c r="AX583" s="14" t="s">
        <v>78</v>
      </c>
      <c r="AY583" s="254" t="s">
        <v>258</v>
      </c>
    </row>
    <row r="584" s="15" customFormat="1">
      <c r="A584" s="15"/>
      <c r="B584" s="255"/>
      <c r="C584" s="256"/>
      <c r="D584" s="229" t="s">
        <v>267</v>
      </c>
      <c r="E584" s="257" t="s">
        <v>35</v>
      </c>
      <c r="F584" s="258" t="s">
        <v>270</v>
      </c>
      <c r="G584" s="256"/>
      <c r="H584" s="259">
        <v>8.0540000000000003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267</v>
      </c>
      <c r="AU584" s="265" t="s">
        <v>87</v>
      </c>
      <c r="AV584" s="15" t="s">
        <v>263</v>
      </c>
      <c r="AW584" s="15" t="s">
        <v>37</v>
      </c>
      <c r="AX584" s="15" t="s">
        <v>85</v>
      </c>
      <c r="AY584" s="265" t="s">
        <v>258</v>
      </c>
    </row>
    <row r="585" s="2" customFormat="1" ht="44.25" customHeight="1">
      <c r="A585" s="40"/>
      <c r="B585" s="41"/>
      <c r="C585" s="216" t="s">
        <v>873</v>
      </c>
      <c r="D585" s="216" t="s">
        <v>260</v>
      </c>
      <c r="E585" s="217" t="s">
        <v>874</v>
      </c>
      <c r="F585" s="218" t="s">
        <v>875</v>
      </c>
      <c r="G585" s="219" t="s">
        <v>156</v>
      </c>
      <c r="H585" s="220">
        <v>8.0540000000000003</v>
      </c>
      <c r="I585" s="221"/>
      <c r="J585" s="222">
        <f>ROUND(I585*H585,2)</f>
        <v>0</v>
      </c>
      <c r="K585" s="218" t="s">
        <v>273</v>
      </c>
      <c r="L585" s="46"/>
      <c r="M585" s="223" t="s">
        <v>35</v>
      </c>
      <c r="N585" s="224" t="s">
        <v>49</v>
      </c>
      <c r="O585" s="86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7" t="s">
        <v>263</v>
      </c>
      <c r="AT585" s="227" t="s">
        <v>260</v>
      </c>
      <c r="AU585" s="227" t="s">
        <v>87</v>
      </c>
      <c r="AY585" s="19" t="s">
        <v>258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9" t="s">
        <v>85</v>
      </c>
      <c r="BK585" s="228">
        <f>ROUND(I585*H585,2)</f>
        <v>0</v>
      </c>
      <c r="BL585" s="19" t="s">
        <v>263</v>
      </c>
      <c r="BM585" s="227" t="s">
        <v>876</v>
      </c>
    </row>
    <row r="586" s="2" customFormat="1">
      <c r="A586" s="40"/>
      <c r="B586" s="41"/>
      <c r="C586" s="42"/>
      <c r="D586" s="266" t="s">
        <v>275</v>
      </c>
      <c r="E586" s="42"/>
      <c r="F586" s="267" t="s">
        <v>877</v>
      </c>
      <c r="G586" s="42"/>
      <c r="H586" s="42"/>
      <c r="I586" s="231"/>
      <c r="J586" s="42"/>
      <c r="K586" s="42"/>
      <c r="L586" s="46"/>
      <c r="M586" s="232"/>
      <c r="N586" s="23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275</v>
      </c>
      <c r="AU586" s="19" t="s">
        <v>87</v>
      </c>
    </row>
    <row r="587" s="14" customFormat="1">
      <c r="A587" s="14"/>
      <c r="B587" s="244"/>
      <c r="C587" s="245"/>
      <c r="D587" s="229" t="s">
        <v>267</v>
      </c>
      <c r="E587" s="246" t="s">
        <v>35</v>
      </c>
      <c r="F587" s="247" t="s">
        <v>849</v>
      </c>
      <c r="G587" s="245"/>
      <c r="H587" s="248">
        <v>0.27800000000000002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267</v>
      </c>
      <c r="AU587" s="254" t="s">
        <v>87</v>
      </c>
      <c r="AV587" s="14" t="s">
        <v>87</v>
      </c>
      <c r="AW587" s="14" t="s">
        <v>37</v>
      </c>
      <c r="AX587" s="14" t="s">
        <v>78</v>
      </c>
      <c r="AY587" s="254" t="s">
        <v>258</v>
      </c>
    </row>
    <row r="588" s="14" customFormat="1">
      <c r="A588" s="14"/>
      <c r="B588" s="244"/>
      <c r="C588" s="245"/>
      <c r="D588" s="229" t="s">
        <v>267</v>
      </c>
      <c r="E588" s="246" t="s">
        <v>35</v>
      </c>
      <c r="F588" s="247" t="s">
        <v>850</v>
      </c>
      <c r="G588" s="245"/>
      <c r="H588" s="248">
        <v>2.7440000000000002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267</v>
      </c>
      <c r="AU588" s="254" t="s">
        <v>87</v>
      </c>
      <c r="AV588" s="14" t="s">
        <v>87</v>
      </c>
      <c r="AW588" s="14" t="s">
        <v>37</v>
      </c>
      <c r="AX588" s="14" t="s">
        <v>78</v>
      </c>
      <c r="AY588" s="254" t="s">
        <v>258</v>
      </c>
    </row>
    <row r="589" s="14" customFormat="1">
      <c r="A589" s="14"/>
      <c r="B589" s="244"/>
      <c r="C589" s="245"/>
      <c r="D589" s="229" t="s">
        <v>267</v>
      </c>
      <c r="E589" s="246" t="s">
        <v>35</v>
      </c>
      <c r="F589" s="247" t="s">
        <v>851</v>
      </c>
      <c r="G589" s="245"/>
      <c r="H589" s="248">
        <v>3.8559999999999999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267</v>
      </c>
      <c r="AU589" s="254" t="s">
        <v>87</v>
      </c>
      <c r="AV589" s="14" t="s">
        <v>87</v>
      </c>
      <c r="AW589" s="14" t="s">
        <v>37</v>
      </c>
      <c r="AX589" s="14" t="s">
        <v>78</v>
      </c>
      <c r="AY589" s="254" t="s">
        <v>258</v>
      </c>
    </row>
    <row r="590" s="14" customFormat="1">
      <c r="A590" s="14"/>
      <c r="B590" s="244"/>
      <c r="C590" s="245"/>
      <c r="D590" s="229" t="s">
        <v>267</v>
      </c>
      <c r="E590" s="246" t="s">
        <v>35</v>
      </c>
      <c r="F590" s="247" t="s">
        <v>852</v>
      </c>
      <c r="G590" s="245"/>
      <c r="H590" s="248">
        <v>0.56000000000000005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267</v>
      </c>
      <c r="AU590" s="254" t="s">
        <v>87</v>
      </c>
      <c r="AV590" s="14" t="s">
        <v>87</v>
      </c>
      <c r="AW590" s="14" t="s">
        <v>37</v>
      </c>
      <c r="AX590" s="14" t="s">
        <v>78</v>
      </c>
      <c r="AY590" s="254" t="s">
        <v>258</v>
      </c>
    </row>
    <row r="591" s="14" customFormat="1">
      <c r="A591" s="14"/>
      <c r="B591" s="244"/>
      <c r="C591" s="245"/>
      <c r="D591" s="229" t="s">
        <v>267</v>
      </c>
      <c r="E591" s="246" t="s">
        <v>35</v>
      </c>
      <c r="F591" s="247" t="s">
        <v>853</v>
      </c>
      <c r="G591" s="245"/>
      <c r="H591" s="248">
        <v>0.61599999999999999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267</v>
      </c>
      <c r="AU591" s="254" t="s">
        <v>87</v>
      </c>
      <c r="AV591" s="14" t="s">
        <v>87</v>
      </c>
      <c r="AW591" s="14" t="s">
        <v>37</v>
      </c>
      <c r="AX591" s="14" t="s">
        <v>78</v>
      </c>
      <c r="AY591" s="254" t="s">
        <v>258</v>
      </c>
    </row>
    <row r="592" s="15" customFormat="1">
      <c r="A592" s="15"/>
      <c r="B592" s="255"/>
      <c r="C592" s="256"/>
      <c r="D592" s="229" t="s">
        <v>267</v>
      </c>
      <c r="E592" s="257" t="s">
        <v>35</v>
      </c>
      <c r="F592" s="258" t="s">
        <v>270</v>
      </c>
      <c r="G592" s="256"/>
      <c r="H592" s="259">
        <v>8.0540000000000003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5" t="s">
        <v>267</v>
      </c>
      <c r="AU592" s="265" t="s">
        <v>87</v>
      </c>
      <c r="AV592" s="15" t="s">
        <v>263</v>
      </c>
      <c r="AW592" s="15" t="s">
        <v>37</v>
      </c>
      <c r="AX592" s="15" t="s">
        <v>85</v>
      </c>
      <c r="AY592" s="265" t="s">
        <v>258</v>
      </c>
    </row>
    <row r="593" s="2" customFormat="1" ht="33" customHeight="1">
      <c r="A593" s="40"/>
      <c r="B593" s="41"/>
      <c r="C593" s="216" t="s">
        <v>878</v>
      </c>
      <c r="D593" s="216" t="s">
        <v>260</v>
      </c>
      <c r="E593" s="217" t="s">
        <v>879</v>
      </c>
      <c r="F593" s="218" t="s">
        <v>880</v>
      </c>
      <c r="G593" s="219" t="s">
        <v>156</v>
      </c>
      <c r="H593" s="220">
        <v>1.1479999999999999</v>
      </c>
      <c r="I593" s="221"/>
      <c r="J593" s="222">
        <f>ROUND(I593*H593,2)</f>
        <v>0</v>
      </c>
      <c r="K593" s="218" t="s">
        <v>273</v>
      </c>
      <c r="L593" s="46"/>
      <c r="M593" s="223" t="s">
        <v>35</v>
      </c>
      <c r="N593" s="224" t="s">
        <v>49</v>
      </c>
      <c r="O593" s="86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7" t="s">
        <v>263</v>
      </c>
      <c r="AT593" s="227" t="s">
        <v>260</v>
      </c>
      <c r="AU593" s="227" t="s">
        <v>87</v>
      </c>
      <c r="AY593" s="19" t="s">
        <v>258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9" t="s">
        <v>85</v>
      </c>
      <c r="BK593" s="228">
        <f>ROUND(I593*H593,2)</f>
        <v>0</v>
      </c>
      <c r="BL593" s="19" t="s">
        <v>263</v>
      </c>
      <c r="BM593" s="227" t="s">
        <v>881</v>
      </c>
    </row>
    <row r="594" s="2" customFormat="1">
      <c r="A594" s="40"/>
      <c r="B594" s="41"/>
      <c r="C594" s="42"/>
      <c r="D594" s="266" t="s">
        <v>275</v>
      </c>
      <c r="E594" s="42"/>
      <c r="F594" s="267" t="s">
        <v>882</v>
      </c>
      <c r="G594" s="42"/>
      <c r="H594" s="42"/>
      <c r="I594" s="231"/>
      <c r="J594" s="42"/>
      <c r="K594" s="42"/>
      <c r="L594" s="46"/>
      <c r="M594" s="232"/>
      <c r="N594" s="23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275</v>
      </c>
      <c r="AU594" s="19" t="s">
        <v>87</v>
      </c>
    </row>
    <row r="595" s="14" customFormat="1">
      <c r="A595" s="14"/>
      <c r="B595" s="244"/>
      <c r="C595" s="245"/>
      <c r="D595" s="229" t="s">
        <v>267</v>
      </c>
      <c r="E595" s="246" t="s">
        <v>35</v>
      </c>
      <c r="F595" s="247" t="s">
        <v>849</v>
      </c>
      <c r="G595" s="245"/>
      <c r="H595" s="248">
        <v>0.27800000000000002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267</v>
      </c>
      <c r="AU595" s="254" t="s">
        <v>87</v>
      </c>
      <c r="AV595" s="14" t="s">
        <v>87</v>
      </c>
      <c r="AW595" s="14" t="s">
        <v>37</v>
      </c>
      <c r="AX595" s="14" t="s">
        <v>78</v>
      </c>
      <c r="AY595" s="254" t="s">
        <v>258</v>
      </c>
    </row>
    <row r="596" s="16" customFormat="1">
      <c r="A596" s="16"/>
      <c r="B596" s="268"/>
      <c r="C596" s="269"/>
      <c r="D596" s="229" t="s">
        <v>267</v>
      </c>
      <c r="E596" s="270" t="s">
        <v>35</v>
      </c>
      <c r="F596" s="271" t="s">
        <v>278</v>
      </c>
      <c r="G596" s="269"/>
      <c r="H596" s="272">
        <v>0.27800000000000002</v>
      </c>
      <c r="I596" s="273"/>
      <c r="J596" s="269"/>
      <c r="K596" s="269"/>
      <c r="L596" s="274"/>
      <c r="M596" s="275"/>
      <c r="N596" s="276"/>
      <c r="O596" s="276"/>
      <c r="P596" s="276"/>
      <c r="Q596" s="276"/>
      <c r="R596" s="276"/>
      <c r="S596" s="276"/>
      <c r="T596" s="27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278" t="s">
        <v>267</v>
      </c>
      <c r="AU596" s="278" t="s">
        <v>87</v>
      </c>
      <c r="AV596" s="16" t="s">
        <v>126</v>
      </c>
      <c r="AW596" s="16" t="s">
        <v>37</v>
      </c>
      <c r="AX596" s="16" t="s">
        <v>78</v>
      </c>
      <c r="AY596" s="278" t="s">
        <v>258</v>
      </c>
    </row>
    <row r="597" s="14" customFormat="1">
      <c r="A597" s="14"/>
      <c r="B597" s="244"/>
      <c r="C597" s="245"/>
      <c r="D597" s="229" t="s">
        <v>267</v>
      </c>
      <c r="E597" s="246" t="s">
        <v>35</v>
      </c>
      <c r="F597" s="247" t="s">
        <v>883</v>
      </c>
      <c r="G597" s="245"/>
      <c r="H597" s="248">
        <v>0.10000000000000001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267</v>
      </c>
      <c r="AU597" s="254" t="s">
        <v>87</v>
      </c>
      <c r="AV597" s="14" t="s">
        <v>87</v>
      </c>
      <c r="AW597" s="14" t="s">
        <v>37</v>
      </c>
      <c r="AX597" s="14" t="s">
        <v>78</v>
      </c>
      <c r="AY597" s="254" t="s">
        <v>258</v>
      </c>
    </row>
    <row r="598" s="14" customFormat="1">
      <c r="A598" s="14"/>
      <c r="B598" s="244"/>
      <c r="C598" s="245"/>
      <c r="D598" s="229" t="s">
        <v>267</v>
      </c>
      <c r="E598" s="246" t="s">
        <v>35</v>
      </c>
      <c r="F598" s="247" t="s">
        <v>884</v>
      </c>
      <c r="G598" s="245"/>
      <c r="H598" s="248">
        <v>0.095000000000000001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267</v>
      </c>
      <c r="AU598" s="254" t="s">
        <v>87</v>
      </c>
      <c r="AV598" s="14" t="s">
        <v>87</v>
      </c>
      <c r="AW598" s="14" t="s">
        <v>37</v>
      </c>
      <c r="AX598" s="14" t="s">
        <v>78</v>
      </c>
      <c r="AY598" s="254" t="s">
        <v>258</v>
      </c>
    </row>
    <row r="599" s="14" customFormat="1">
      <c r="A599" s="14"/>
      <c r="B599" s="244"/>
      <c r="C599" s="245"/>
      <c r="D599" s="229" t="s">
        <v>267</v>
      </c>
      <c r="E599" s="246" t="s">
        <v>35</v>
      </c>
      <c r="F599" s="247" t="s">
        <v>885</v>
      </c>
      <c r="G599" s="245"/>
      <c r="H599" s="248">
        <v>0.19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267</v>
      </c>
      <c r="AU599" s="254" t="s">
        <v>87</v>
      </c>
      <c r="AV599" s="14" t="s">
        <v>87</v>
      </c>
      <c r="AW599" s="14" t="s">
        <v>37</v>
      </c>
      <c r="AX599" s="14" t="s">
        <v>78</v>
      </c>
      <c r="AY599" s="254" t="s">
        <v>258</v>
      </c>
    </row>
    <row r="600" s="14" customFormat="1">
      <c r="A600" s="14"/>
      <c r="B600" s="244"/>
      <c r="C600" s="245"/>
      <c r="D600" s="229" t="s">
        <v>267</v>
      </c>
      <c r="E600" s="246" t="s">
        <v>35</v>
      </c>
      <c r="F600" s="247" t="s">
        <v>886</v>
      </c>
      <c r="G600" s="245"/>
      <c r="H600" s="248">
        <v>0.245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267</v>
      </c>
      <c r="AU600" s="254" t="s">
        <v>87</v>
      </c>
      <c r="AV600" s="14" t="s">
        <v>87</v>
      </c>
      <c r="AW600" s="14" t="s">
        <v>37</v>
      </c>
      <c r="AX600" s="14" t="s">
        <v>78</v>
      </c>
      <c r="AY600" s="254" t="s">
        <v>258</v>
      </c>
    </row>
    <row r="601" s="14" customFormat="1">
      <c r="A601" s="14"/>
      <c r="B601" s="244"/>
      <c r="C601" s="245"/>
      <c r="D601" s="229" t="s">
        <v>267</v>
      </c>
      <c r="E601" s="246" t="s">
        <v>35</v>
      </c>
      <c r="F601" s="247" t="s">
        <v>887</v>
      </c>
      <c r="G601" s="245"/>
      <c r="H601" s="248">
        <v>0.23999999999999999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267</v>
      </c>
      <c r="AU601" s="254" t="s">
        <v>87</v>
      </c>
      <c r="AV601" s="14" t="s">
        <v>87</v>
      </c>
      <c r="AW601" s="14" t="s">
        <v>37</v>
      </c>
      <c r="AX601" s="14" t="s">
        <v>78</v>
      </c>
      <c r="AY601" s="254" t="s">
        <v>258</v>
      </c>
    </row>
    <row r="602" s="16" customFormat="1">
      <c r="A602" s="16"/>
      <c r="B602" s="268"/>
      <c r="C602" s="269"/>
      <c r="D602" s="229" t="s">
        <v>267</v>
      </c>
      <c r="E602" s="270" t="s">
        <v>35</v>
      </c>
      <c r="F602" s="271" t="s">
        <v>278</v>
      </c>
      <c r="G602" s="269"/>
      <c r="H602" s="272">
        <v>0.87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8" t="s">
        <v>267</v>
      </c>
      <c r="AU602" s="278" t="s">
        <v>87</v>
      </c>
      <c r="AV602" s="16" t="s">
        <v>126</v>
      </c>
      <c r="AW602" s="16" t="s">
        <v>37</v>
      </c>
      <c r="AX602" s="16" t="s">
        <v>78</v>
      </c>
      <c r="AY602" s="278" t="s">
        <v>258</v>
      </c>
    </row>
    <row r="603" s="15" customFormat="1">
      <c r="A603" s="15"/>
      <c r="B603" s="255"/>
      <c r="C603" s="256"/>
      <c r="D603" s="229" t="s">
        <v>267</v>
      </c>
      <c r="E603" s="257" t="s">
        <v>35</v>
      </c>
      <c r="F603" s="258" t="s">
        <v>270</v>
      </c>
      <c r="G603" s="256"/>
      <c r="H603" s="259">
        <v>1.1479999999999999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267</v>
      </c>
      <c r="AU603" s="265" t="s">
        <v>87</v>
      </c>
      <c r="AV603" s="15" t="s">
        <v>263</v>
      </c>
      <c r="AW603" s="15" t="s">
        <v>37</v>
      </c>
      <c r="AX603" s="15" t="s">
        <v>85</v>
      </c>
      <c r="AY603" s="265" t="s">
        <v>258</v>
      </c>
    </row>
    <row r="604" s="2" customFormat="1" ht="21.75" customHeight="1">
      <c r="A604" s="40"/>
      <c r="B604" s="41"/>
      <c r="C604" s="216" t="s">
        <v>888</v>
      </c>
      <c r="D604" s="216" t="s">
        <v>260</v>
      </c>
      <c r="E604" s="217" t="s">
        <v>889</v>
      </c>
      <c r="F604" s="218" t="s">
        <v>890</v>
      </c>
      <c r="G604" s="219" t="s">
        <v>402</v>
      </c>
      <c r="H604" s="220">
        <v>0.378</v>
      </c>
      <c r="I604" s="221"/>
      <c r="J604" s="222">
        <f>ROUND(I604*H604,2)</f>
        <v>0</v>
      </c>
      <c r="K604" s="218" t="s">
        <v>273</v>
      </c>
      <c r="L604" s="46"/>
      <c r="M604" s="223" t="s">
        <v>35</v>
      </c>
      <c r="N604" s="224" t="s">
        <v>49</v>
      </c>
      <c r="O604" s="86"/>
      <c r="P604" s="225">
        <f>O604*H604</f>
        <v>0</v>
      </c>
      <c r="Q604" s="225">
        <v>1.06277</v>
      </c>
      <c r="R604" s="225">
        <f>Q604*H604</f>
        <v>0.40172706000000002</v>
      </c>
      <c r="S604" s="225">
        <v>0</v>
      </c>
      <c r="T604" s="22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7" t="s">
        <v>263</v>
      </c>
      <c r="AT604" s="227" t="s">
        <v>260</v>
      </c>
      <c r="AU604" s="227" t="s">
        <v>87</v>
      </c>
      <c r="AY604" s="19" t="s">
        <v>258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9" t="s">
        <v>85</v>
      </c>
      <c r="BK604" s="228">
        <f>ROUND(I604*H604,2)</f>
        <v>0</v>
      </c>
      <c r="BL604" s="19" t="s">
        <v>263</v>
      </c>
      <c r="BM604" s="227" t="s">
        <v>891</v>
      </c>
    </row>
    <row r="605" s="2" customFormat="1">
      <c r="A605" s="40"/>
      <c r="B605" s="41"/>
      <c r="C605" s="42"/>
      <c r="D605" s="266" t="s">
        <v>275</v>
      </c>
      <c r="E605" s="42"/>
      <c r="F605" s="267" t="s">
        <v>892</v>
      </c>
      <c r="G605" s="42"/>
      <c r="H605" s="42"/>
      <c r="I605" s="231"/>
      <c r="J605" s="42"/>
      <c r="K605" s="42"/>
      <c r="L605" s="46"/>
      <c r="M605" s="232"/>
      <c r="N605" s="23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275</v>
      </c>
      <c r="AU605" s="19" t="s">
        <v>87</v>
      </c>
    </row>
    <row r="606" s="14" customFormat="1">
      <c r="A606" s="14"/>
      <c r="B606" s="244"/>
      <c r="C606" s="245"/>
      <c r="D606" s="229" t="s">
        <v>267</v>
      </c>
      <c r="E606" s="246" t="s">
        <v>35</v>
      </c>
      <c r="F606" s="247" t="s">
        <v>893</v>
      </c>
      <c r="G606" s="245"/>
      <c r="H606" s="248">
        <v>0.012999999999999999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267</v>
      </c>
      <c r="AU606" s="254" t="s">
        <v>87</v>
      </c>
      <c r="AV606" s="14" t="s">
        <v>87</v>
      </c>
      <c r="AW606" s="14" t="s">
        <v>37</v>
      </c>
      <c r="AX606" s="14" t="s">
        <v>78</v>
      </c>
      <c r="AY606" s="254" t="s">
        <v>258</v>
      </c>
    </row>
    <row r="607" s="14" customFormat="1">
      <c r="A607" s="14"/>
      <c r="B607" s="244"/>
      <c r="C607" s="245"/>
      <c r="D607" s="229" t="s">
        <v>267</v>
      </c>
      <c r="E607" s="246" t="s">
        <v>35</v>
      </c>
      <c r="F607" s="247" t="s">
        <v>894</v>
      </c>
      <c r="G607" s="245"/>
      <c r="H607" s="248">
        <v>0.14799999999999999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267</v>
      </c>
      <c r="AU607" s="254" t="s">
        <v>87</v>
      </c>
      <c r="AV607" s="14" t="s">
        <v>87</v>
      </c>
      <c r="AW607" s="14" t="s">
        <v>37</v>
      </c>
      <c r="AX607" s="14" t="s">
        <v>78</v>
      </c>
      <c r="AY607" s="254" t="s">
        <v>258</v>
      </c>
    </row>
    <row r="608" s="14" customFormat="1">
      <c r="A608" s="14"/>
      <c r="B608" s="244"/>
      <c r="C608" s="245"/>
      <c r="D608" s="229" t="s">
        <v>267</v>
      </c>
      <c r="E608" s="246" t="s">
        <v>35</v>
      </c>
      <c r="F608" s="247" t="s">
        <v>895</v>
      </c>
      <c r="G608" s="245"/>
      <c r="H608" s="248">
        <v>0.17399999999999999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267</v>
      </c>
      <c r="AU608" s="254" t="s">
        <v>87</v>
      </c>
      <c r="AV608" s="14" t="s">
        <v>87</v>
      </c>
      <c r="AW608" s="14" t="s">
        <v>37</v>
      </c>
      <c r="AX608" s="14" t="s">
        <v>78</v>
      </c>
      <c r="AY608" s="254" t="s">
        <v>258</v>
      </c>
    </row>
    <row r="609" s="14" customFormat="1">
      <c r="A609" s="14"/>
      <c r="B609" s="244"/>
      <c r="C609" s="245"/>
      <c r="D609" s="229" t="s">
        <v>267</v>
      </c>
      <c r="E609" s="246" t="s">
        <v>35</v>
      </c>
      <c r="F609" s="247" t="s">
        <v>896</v>
      </c>
      <c r="G609" s="245"/>
      <c r="H609" s="248">
        <v>0.021999999999999999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267</v>
      </c>
      <c r="AU609" s="254" t="s">
        <v>87</v>
      </c>
      <c r="AV609" s="14" t="s">
        <v>87</v>
      </c>
      <c r="AW609" s="14" t="s">
        <v>37</v>
      </c>
      <c r="AX609" s="14" t="s">
        <v>78</v>
      </c>
      <c r="AY609" s="254" t="s">
        <v>258</v>
      </c>
    </row>
    <row r="610" s="14" customFormat="1">
      <c r="A610" s="14"/>
      <c r="B610" s="244"/>
      <c r="C610" s="245"/>
      <c r="D610" s="229" t="s">
        <v>267</v>
      </c>
      <c r="E610" s="246" t="s">
        <v>35</v>
      </c>
      <c r="F610" s="247" t="s">
        <v>897</v>
      </c>
      <c r="G610" s="245"/>
      <c r="H610" s="248">
        <v>0.021000000000000001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267</v>
      </c>
      <c r="AU610" s="254" t="s">
        <v>87</v>
      </c>
      <c r="AV610" s="14" t="s">
        <v>87</v>
      </c>
      <c r="AW610" s="14" t="s">
        <v>37</v>
      </c>
      <c r="AX610" s="14" t="s">
        <v>78</v>
      </c>
      <c r="AY610" s="254" t="s">
        <v>258</v>
      </c>
    </row>
    <row r="611" s="15" customFormat="1">
      <c r="A611" s="15"/>
      <c r="B611" s="255"/>
      <c r="C611" s="256"/>
      <c r="D611" s="229" t="s">
        <v>267</v>
      </c>
      <c r="E611" s="257" t="s">
        <v>35</v>
      </c>
      <c r="F611" s="258" t="s">
        <v>270</v>
      </c>
      <c r="G611" s="256"/>
      <c r="H611" s="259">
        <v>0.378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5" t="s">
        <v>267</v>
      </c>
      <c r="AU611" s="265" t="s">
        <v>87</v>
      </c>
      <c r="AV611" s="15" t="s">
        <v>263</v>
      </c>
      <c r="AW611" s="15" t="s">
        <v>37</v>
      </c>
      <c r="AX611" s="15" t="s">
        <v>85</v>
      </c>
      <c r="AY611" s="265" t="s">
        <v>258</v>
      </c>
    </row>
    <row r="612" s="2" customFormat="1" ht="24.15" customHeight="1">
      <c r="A612" s="40"/>
      <c r="B612" s="41"/>
      <c r="C612" s="216" t="s">
        <v>898</v>
      </c>
      <c r="D612" s="216" t="s">
        <v>260</v>
      </c>
      <c r="E612" s="217" t="s">
        <v>899</v>
      </c>
      <c r="F612" s="218" t="s">
        <v>900</v>
      </c>
      <c r="G612" s="219" t="s">
        <v>117</v>
      </c>
      <c r="H612" s="220">
        <v>369.11000000000001</v>
      </c>
      <c r="I612" s="221"/>
      <c r="J612" s="222">
        <f>ROUND(I612*H612,2)</f>
        <v>0</v>
      </c>
      <c r="K612" s="218" t="s">
        <v>273</v>
      </c>
      <c r="L612" s="46"/>
      <c r="M612" s="223" t="s">
        <v>35</v>
      </c>
      <c r="N612" s="224" t="s">
        <v>49</v>
      </c>
      <c r="O612" s="86"/>
      <c r="P612" s="225">
        <f>O612*H612</f>
        <v>0</v>
      </c>
      <c r="Q612" s="225">
        <v>0.1173</v>
      </c>
      <c r="R612" s="225">
        <f>Q612*H612</f>
        <v>43.296603000000005</v>
      </c>
      <c r="S612" s="225">
        <v>0</v>
      </c>
      <c r="T612" s="22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7" t="s">
        <v>263</v>
      </c>
      <c r="AT612" s="227" t="s">
        <v>260</v>
      </c>
      <c r="AU612" s="227" t="s">
        <v>87</v>
      </c>
      <c r="AY612" s="19" t="s">
        <v>258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9" t="s">
        <v>85</v>
      </c>
      <c r="BK612" s="228">
        <f>ROUND(I612*H612,2)</f>
        <v>0</v>
      </c>
      <c r="BL612" s="19" t="s">
        <v>263</v>
      </c>
      <c r="BM612" s="227" t="s">
        <v>901</v>
      </c>
    </row>
    <row r="613" s="2" customFormat="1">
      <c r="A613" s="40"/>
      <c r="B613" s="41"/>
      <c r="C613" s="42"/>
      <c r="D613" s="266" t="s">
        <v>275</v>
      </c>
      <c r="E613" s="42"/>
      <c r="F613" s="267" t="s">
        <v>902</v>
      </c>
      <c r="G613" s="42"/>
      <c r="H613" s="42"/>
      <c r="I613" s="231"/>
      <c r="J613" s="42"/>
      <c r="K613" s="42"/>
      <c r="L613" s="46"/>
      <c r="M613" s="232"/>
      <c r="N613" s="23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275</v>
      </c>
      <c r="AU613" s="19" t="s">
        <v>87</v>
      </c>
    </row>
    <row r="614" s="14" customFormat="1">
      <c r="A614" s="14"/>
      <c r="B614" s="244"/>
      <c r="C614" s="245"/>
      <c r="D614" s="229" t="s">
        <v>267</v>
      </c>
      <c r="E614" s="246" t="s">
        <v>35</v>
      </c>
      <c r="F614" s="247" t="s">
        <v>162</v>
      </c>
      <c r="G614" s="245"/>
      <c r="H614" s="248">
        <v>369.11000000000001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267</v>
      </c>
      <c r="AU614" s="254" t="s">
        <v>87</v>
      </c>
      <c r="AV614" s="14" t="s">
        <v>87</v>
      </c>
      <c r="AW614" s="14" t="s">
        <v>37</v>
      </c>
      <c r="AX614" s="14" t="s">
        <v>78</v>
      </c>
      <c r="AY614" s="254" t="s">
        <v>258</v>
      </c>
    </row>
    <row r="615" s="15" customFormat="1">
      <c r="A615" s="15"/>
      <c r="B615" s="255"/>
      <c r="C615" s="256"/>
      <c r="D615" s="229" t="s">
        <v>267</v>
      </c>
      <c r="E615" s="257" t="s">
        <v>35</v>
      </c>
      <c r="F615" s="258" t="s">
        <v>270</v>
      </c>
      <c r="G615" s="256"/>
      <c r="H615" s="259">
        <v>369.11000000000001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5" t="s">
        <v>267</v>
      </c>
      <c r="AU615" s="265" t="s">
        <v>87</v>
      </c>
      <c r="AV615" s="15" t="s">
        <v>263</v>
      </c>
      <c r="AW615" s="15" t="s">
        <v>37</v>
      </c>
      <c r="AX615" s="15" t="s">
        <v>85</v>
      </c>
      <c r="AY615" s="265" t="s">
        <v>258</v>
      </c>
    </row>
    <row r="616" s="2" customFormat="1" ht="37.8" customHeight="1">
      <c r="A616" s="40"/>
      <c r="B616" s="41"/>
      <c r="C616" s="216" t="s">
        <v>903</v>
      </c>
      <c r="D616" s="216" t="s">
        <v>260</v>
      </c>
      <c r="E616" s="217" t="s">
        <v>904</v>
      </c>
      <c r="F616" s="218" t="s">
        <v>905</v>
      </c>
      <c r="G616" s="219" t="s">
        <v>117</v>
      </c>
      <c r="H616" s="220">
        <v>1476.4400000000001</v>
      </c>
      <c r="I616" s="221"/>
      <c r="J616" s="222">
        <f>ROUND(I616*H616,2)</f>
        <v>0</v>
      </c>
      <c r="K616" s="218" t="s">
        <v>273</v>
      </c>
      <c r="L616" s="46"/>
      <c r="M616" s="223" t="s">
        <v>35</v>
      </c>
      <c r="N616" s="224" t="s">
        <v>49</v>
      </c>
      <c r="O616" s="86"/>
      <c r="P616" s="225">
        <f>O616*H616</f>
        <v>0</v>
      </c>
      <c r="Q616" s="225">
        <v>0.011730000000000001</v>
      </c>
      <c r="R616" s="225">
        <f>Q616*H616</f>
        <v>17.318641200000002</v>
      </c>
      <c r="S616" s="225">
        <v>0</v>
      </c>
      <c r="T616" s="22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7" t="s">
        <v>263</v>
      </c>
      <c r="AT616" s="227" t="s">
        <v>260</v>
      </c>
      <c r="AU616" s="227" t="s">
        <v>87</v>
      </c>
      <c r="AY616" s="19" t="s">
        <v>258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9" t="s">
        <v>85</v>
      </c>
      <c r="BK616" s="228">
        <f>ROUND(I616*H616,2)</f>
        <v>0</v>
      </c>
      <c r="BL616" s="19" t="s">
        <v>263</v>
      </c>
      <c r="BM616" s="227" t="s">
        <v>906</v>
      </c>
    </row>
    <row r="617" s="2" customFormat="1">
      <c r="A617" s="40"/>
      <c r="B617" s="41"/>
      <c r="C617" s="42"/>
      <c r="D617" s="266" t="s">
        <v>275</v>
      </c>
      <c r="E617" s="42"/>
      <c r="F617" s="267" t="s">
        <v>907</v>
      </c>
      <c r="G617" s="42"/>
      <c r="H617" s="42"/>
      <c r="I617" s="231"/>
      <c r="J617" s="42"/>
      <c r="K617" s="42"/>
      <c r="L617" s="46"/>
      <c r="M617" s="232"/>
      <c r="N617" s="233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275</v>
      </c>
      <c r="AU617" s="19" t="s">
        <v>87</v>
      </c>
    </row>
    <row r="618" s="14" customFormat="1">
      <c r="A618" s="14"/>
      <c r="B618" s="244"/>
      <c r="C618" s="245"/>
      <c r="D618" s="229" t="s">
        <v>267</v>
      </c>
      <c r="E618" s="246" t="s">
        <v>35</v>
      </c>
      <c r="F618" s="247" t="s">
        <v>908</v>
      </c>
      <c r="G618" s="245"/>
      <c r="H618" s="248">
        <v>1476.4400000000001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267</v>
      </c>
      <c r="AU618" s="254" t="s">
        <v>87</v>
      </c>
      <c r="AV618" s="14" t="s">
        <v>87</v>
      </c>
      <c r="AW618" s="14" t="s">
        <v>37</v>
      </c>
      <c r="AX618" s="14" t="s">
        <v>78</v>
      </c>
      <c r="AY618" s="254" t="s">
        <v>258</v>
      </c>
    </row>
    <row r="619" s="15" customFormat="1">
      <c r="A619" s="15"/>
      <c r="B619" s="255"/>
      <c r="C619" s="256"/>
      <c r="D619" s="229" t="s">
        <v>267</v>
      </c>
      <c r="E619" s="257" t="s">
        <v>35</v>
      </c>
      <c r="F619" s="258" t="s">
        <v>270</v>
      </c>
      <c r="G619" s="256"/>
      <c r="H619" s="259">
        <v>1476.4400000000001</v>
      </c>
      <c r="I619" s="260"/>
      <c r="J619" s="256"/>
      <c r="K619" s="256"/>
      <c r="L619" s="261"/>
      <c r="M619" s="262"/>
      <c r="N619" s="263"/>
      <c r="O619" s="263"/>
      <c r="P619" s="263"/>
      <c r="Q619" s="263"/>
      <c r="R619" s="263"/>
      <c r="S619" s="263"/>
      <c r="T619" s="264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5" t="s">
        <v>267</v>
      </c>
      <c r="AU619" s="265" t="s">
        <v>87</v>
      </c>
      <c r="AV619" s="15" t="s">
        <v>263</v>
      </c>
      <c r="AW619" s="15" t="s">
        <v>37</v>
      </c>
      <c r="AX619" s="15" t="s">
        <v>85</v>
      </c>
      <c r="AY619" s="265" t="s">
        <v>258</v>
      </c>
    </row>
    <row r="620" s="2" customFormat="1" ht="37.8" customHeight="1">
      <c r="A620" s="40"/>
      <c r="B620" s="41"/>
      <c r="C620" s="216" t="s">
        <v>909</v>
      </c>
      <c r="D620" s="216" t="s">
        <v>260</v>
      </c>
      <c r="E620" s="217" t="s">
        <v>910</v>
      </c>
      <c r="F620" s="218" t="s">
        <v>911</v>
      </c>
      <c r="G620" s="219" t="s">
        <v>124</v>
      </c>
      <c r="H620" s="220">
        <v>356.97000000000003</v>
      </c>
      <c r="I620" s="221"/>
      <c r="J620" s="222">
        <f>ROUND(I620*H620,2)</f>
        <v>0</v>
      </c>
      <c r="K620" s="218" t="s">
        <v>273</v>
      </c>
      <c r="L620" s="46"/>
      <c r="M620" s="223" t="s">
        <v>35</v>
      </c>
      <c r="N620" s="224" t="s">
        <v>49</v>
      </c>
      <c r="O620" s="86"/>
      <c r="P620" s="225">
        <f>O620*H620</f>
        <v>0</v>
      </c>
      <c r="Q620" s="225">
        <v>2.0000000000000002E-05</v>
      </c>
      <c r="R620" s="225">
        <f>Q620*H620</f>
        <v>0.0071394000000000015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263</v>
      </c>
      <c r="AT620" s="227" t="s">
        <v>260</v>
      </c>
      <c r="AU620" s="227" t="s">
        <v>87</v>
      </c>
      <c r="AY620" s="19" t="s">
        <v>258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85</v>
      </c>
      <c r="BK620" s="228">
        <f>ROUND(I620*H620,2)</f>
        <v>0</v>
      </c>
      <c r="BL620" s="19" t="s">
        <v>263</v>
      </c>
      <c r="BM620" s="227" t="s">
        <v>912</v>
      </c>
    </row>
    <row r="621" s="2" customFormat="1">
      <c r="A621" s="40"/>
      <c r="B621" s="41"/>
      <c r="C621" s="42"/>
      <c r="D621" s="266" t="s">
        <v>275</v>
      </c>
      <c r="E621" s="42"/>
      <c r="F621" s="267" t="s">
        <v>913</v>
      </c>
      <c r="G621" s="42"/>
      <c r="H621" s="42"/>
      <c r="I621" s="231"/>
      <c r="J621" s="42"/>
      <c r="K621" s="42"/>
      <c r="L621" s="46"/>
      <c r="M621" s="232"/>
      <c r="N621" s="23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275</v>
      </c>
      <c r="AU621" s="19" t="s">
        <v>87</v>
      </c>
    </row>
    <row r="622" s="14" customFormat="1">
      <c r="A622" s="14"/>
      <c r="B622" s="244"/>
      <c r="C622" s="245"/>
      <c r="D622" s="229" t="s">
        <v>267</v>
      </c>
      <c r="E622" s="246" t="s">
        <v>35</v>
      </c>
      <c r="F622" s="247" t="s">
        <v>914</v>
      </c>
      <c r="G622" s="245"/>
      <c r="H622" s="248">
        <v>356.97000000000003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267</v>
      </c>
      <c r="AU622" s="254" t="s">
        <v>87</v>
      </c>
      <c r="AV622" s="14" t="s">
        <v>87</v>
      </c>
      <c r="AW622" s="14" t="s">
        <v>37</v>
      </c>
      <c r="AX622" s="14" t="s">
        <v>78</v>
      </c>
      <c r="AY622" s="254" t="s">
        <v>258</v>
      </c>
    </row>
    <row r="623" s="15" customFormat="1">
      <c r="A623" s="15"/>
      <c r="B623" s="255"/>
      <c r="C623" s="256"/>
      <c r="D623" s="229" t="s">
        <v>267</v>
      </c>
      <c r="E623" s="257" t="s">
        <v>35</v>
      </c>
      <c r="F623" s="258" t="s">
        <v>270</v>
      </c>
      <c r="G623" s="256"/>
      <c r="H623" s="259">
        <v>356.97000000000003</v>
      </c>
      <c r="I623" s="260"/>
      <c r="J623" s="256"/>
      <c r="K623" s="256"/>
      <c r="L623" s="261"/>
      <c r="M623" s="262"/>
      <c r="N623" s="263"/>
      <c r="O623" s="263"/>
      <c r="P623" s="263"/>
      <c r="Q623" s="263"/>
      <c r="R623" s="263"/>
      <c r="S623" s="263"/>
      <c r="T623" s="264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5" t="s">
        <v>267</v>
      </c>
      <c r="AU623" s="265" t="s">
        <v>87</v>
      </c>
      <c r="AV623" s="15" t="s">
        <v>263</v>
      </c>
      <c r="AW623" s="15" t="s">
        <v>37</v>
      </c>
      <c r="AX623" s="15" t="s">
        <v>85</v>
      </c>
      <c r="AY623" s="265" t="s">
        <v>258</v>
      </c>
    </row>
    <row r="624" s="12" customFormat="1" ht="22.8" customHeight="1">
      <c r="A624" s="12"/>
      <c r="B624" s="200"/>
      <c r="C624" s="201"/>
      <c r="D624" s="202" t="s">
        <v>77</v>
      </c>
      <c r="E624" s="214" t="s">
        <v>382</v>
      </c>
      <c r="F624" s="214" t="s">
        <v>915</v>
      </c>
      <c r="G624" s="201"/>
      <c r="H624" s="201"/>
      <c r="I624" s="204"/>
      <c r="J624" s="215">
        <f>BK624</f>
        <v>0</v>
      </c>
      <c r="K624" s="201"/>
      <c r="L624" s="206"/>
      <c r="M624" s="207"/>
      <c r="N624" s="208"/>
      <c r="O624" s="208"/>
      <c r="P624" s="209">
        <f>SUM(P625:P750)</f>
        <v>0</v>
      </c>
      <c r="Q624" s="208"/>
      <c r="R624" s="209">
        <f>SUM(R625:R750)</f>
        <v>0.1984215</v>
      </c>
      <c r="S624" s="208"/>
      <c r="T624" s="210">
        <f>SUM(T625:T750)</f>
        <v>33.662930000000003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1" t="s">
        <v>85</v>
      </c>
      <c r="AT624" s="212" t="s">
        <v>77</v>
      </c>
      <c r="AU624" s="212" t="s">
        <v>85</v>
      </c>
      <c r="AY624" s="211" t="s">
        <v>258</v>
      </c>
      <c r="BK624" s="213">
        <f>SUM(BK625:BK750)</f>
        <v>0</v>
      </c>
    </row>
    <row r="625" s="2" customFormat="1" ht="44.25" customHeight="1">
      <c r="A625" s="40"/>
      <c r="B625" s="41"/>
      <c r="C625" s="216" t="s">
        <v>916</v>
      </c>
      <c r="D625" s="216" t="s">
        <v>260</v>
      </c>
      <c r="E625" s="217" t="s">
        <v>917</v>
      </c>
      <c r="F625" s="218" t="s">
        <v>918</v>
      </c>
      <c r="G625" s="219" t="s">
        <v>117</v>
      </c>
      <c r="H625" s="220">
        <v>700</v>
      </c>
      <c r="I625" s="221"/>
      <c r="J625" s="222">
        <f>ROUND(I625*H625,2)</f>
        <v>0</v>
      </c>
      <c r="K625" s="218" t="s">
        <v>273</v>
      </c>
      <c r="L625" s="46"/>
      <c r="M625" s="223" t="s">
        <v>35</v>
      </c>
      <c r="N625" s="224" t="s">
        <v>49</v>
      </c>
      <c r="O625" s="86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7" t="s">
        <v>263</v>
      </c>
      <c r="AT625" s="227" t="s">
        <v>260</v>
      </c>
      <c r="AU625" s="227" t="s">
        <v>87</v>
      </c>
      <c r="AY625" s="19" t="s">
        <v>258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9" t="s">
        <v>85</v>
      </c>
      <c r="BK625" s="228">
        <f>ROUND(I625*H625,2)</f>
        <v>0</v>
      </c>
      <c r="BL625" s="19" t="s">
        <v>263</v>
      </c>
      <c r="BM625" s="227" t="s">
        <v>919</v>
      </c>
    </row>
    <row r="626" s="2" customFormat="1">
      <c r="A626" s="40"/>
      <c r="B626" s="41"/>
      <c r="C626" s="42"/>
      <c r="D626" s="266" t="s">
        <v>275</v>
      </c>
      <c r="E626" s="42"/>
      <c r="F626" s="267" t="s">
        <v>920</v>
      </c>
      <c r="G626" s="42"/>
      <c r="H626" s="42"/>
      <c r="I626" s="231"/>
      <c r="J626" s="42"/>
      <c r="K626" s="42"/>
      <c r="L626" s="46"/>
      <c r="M626" s="232"/>
      <c r="N626" s="23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275</v>
      </c>
      <c r="AU626" s="19" t="s">
        <v>87</v>
      </c>
    </row>
    <row r="627" s="14" customFormat="1">
      <c r="A627" s="14"/>
      <c r="B627" s="244"/>
      <c r="C627" s="245"/>
      <c r="D627" s="229" t="s">
        <v>267</v>
      </c>
      <c r="E627" s="246" t="s">
        <v>35</v>
      </c>
      <c r="F627" s="247" t="s">
        <v>921</v>
      </c>
      <c r="G627" s="245"/>
      <c r="H627" s="248">
        <v>170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267</v>
      </c>
      <c r="AU627" s="254" t="s">
        <v>87</v>
      </c>
      <c r="AV627" s="14" t="s">
        <v>87</v>
      </c>
      <c r="AW627" s="14" t="s">
        <v>37</v>
      </c>
      <c r="AX627" s="14" t="s">
        <v>78</v>
      </c>
      <c r="AY627" s="254" t="s">
        <v>258</v>
      </c>
    </row>
    <row r="628" s="14" customFormat="1">
      <c r="A628" s="14"/>
      <c r="B628" s="244"/>
      <c r="C628" s="245"/>
      <c r="D628" s="229" t="s">
        <v>267</v>
      </c>
      <c r="E628" s="246" t="s">
        <v>35</v>
      </c>
      <c r="F628" s="247" t="s">
        <v>922</v>
      </c>
      <c r="G628" s="245"/>
      <c r="H628" s="248">
        <v>100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267</v>
      </c>
      <c r="AU628" s="254" t="s">
        <v>87</v>
      </c>
      <c r="AV628" s="14" t="s">
        <v>87</v>
      </c>
      <c r="AW628" s="14" t="s">
        <v>37</v>
      </c>
      <c r="AX628" s="14" t="s">
        <v>78</v>
      </c>
      <c r="AY628" s="254" t="s">
        <v>258</v>
      </c>
    </row>
    <row r="629" s="14" customFormat="1">
      <c r="A629" s="14"/>
      <c r="B629" s="244"/>
      <c r="C629" s="245"/>
      <c r="D629" s="229" t="s">
        <v>267</v>
      </c>
      <c r="E629" s="246" t="s">
        <v>35</v>
      </c>
      <c r="F629" s="247" t="s">
        <v>923</v>
      </c>
      <c r="G629" s="245"/>
      <c r="H629" s="248">
        <v>155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267</v>
      </c>
      <c r="AU629" s="254" t="s">
        <v>87</v>
      </c>
      <c r="AV629" s="14" t="s">
        <v>87</v>
      </c>
      <c r="AW629" s="14" t="s">
        <v>37</v>
      </c>
      <c r="AX629" s="14" t="s">
        <v>78</v>
      </c>
      <c r="AY629" s="254" t="s">
        <v>258</v>
      </c>
    </row>
    <row r="630" s="14" customFormat="1">
      <c r="A630" s="14"/>
      <c r="B630" s="244"/>
      <c r="C630" s="245"/>
      <c r="D630" s="229" t="s">
        <v>267</v>
      </c>
      <c r="E630" s="246" t="s">
        <v>35</v>
      </c>
      <c r="F630" s="247" t="s">
        <v>924</v>
      </c>
      <c r="G630" s="245"/>
      <c r="H630" s="248">
        <v>275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267</v>
      </c>
      <c r="AU630" s="254" t="s">
        <v>87</v>
      </c>
      <c r="AV630" s="14" t="s">
        <v>87</v>
      </c>
      <c r="AW630" s="14" t="s">
        <v>37</v>
      </c>
      <c r="AX630" s="14" t="s">
        <v>78</v>
      </c>
      <c r="AY630" s="254" t="s">
        <v>258</v>
      </c>
    </row>
    <row r="631" s="15" customFormat="1">
      <c r="A631" s="15"/>
      <c r="B631" s="255"/>
      <c r="C631" s="256"/>
      <c r="D631" s="229" t="s">
        <v>267</v>
      </c>
      <c r="E631" s="257" t="s">
        <v>136</v>
      </c>
      <c r="F631" s="258" t="s">
        <v>270</v>
      </c>
      <c r="G631" s="256"/>
      <c r="H631" s="259">
        <v>700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5" t="s">
        <v>267</v>
      </c>
      <c r="AU631" s="265" t="s">
        <v>87</v>
      </c>
      <c r="AV631" s="15" t="s">
        <v>263</v>
      </c>
      <c r="AW631" s="15" t="s">
        <v>37</v>
      </c>
      <c r="AX631" s="15" t="s">
        <v>85</v>
      </c>
      <c r="AY631" s="265" t="s">
        <v>258</v>
      </c>
    </row>
    <row r="632" s="2" customFormat="1" ht="55.5" customHeight="1">
      <c r="A632" s="40"/>
      <c r="B632" s="41"/>
      <c r="C632" s="216" t="s">
        <v>925</v>
      </c>
      <c r="D632" s="216" t="s">
        <v>260</v>
      </c>
      <c r="E632" s="217" t="s">
        <v>926</v>
      </c>
      <c r="F632" s="218" t="s">
        <v>927</v>
      </c>
      <c r="G632" s="219" t="s">
        <v>117</v>
      </c>
      <c r="H632" s="220">
        <v>42700</v>
      </c>
      <c r="I632" s="221"/>
      <c r="J632" s="222">
        <f>ROUND(I632*H632,2)</f>
        <v>0</v>
      </c>
      <c r="K632" s="218" t="s">
        <v>273</v>
      </c>
      <c r="L632" s="46"/>
      <c r="M632" s="223" t="s">
        <v>35</v>
      </c>
      <c r="N632" s="224" t="s">
        <v>49</v>
      </c>
      <c r="O632" s="86"/>
      <c r="P632" s="225">
        <f>O632*H632</f>
        <v>0</v>
      </c>
      <c r="Q632" s="225">
        <v>0</v>
      </c>
      <c r="R632" s="225">
        <f>Q632*H632</f>
        <v>0</v>
      </c>
      <c r="S632" s="225">
        <v>0</v>
      </c>
      <c r="T632" s="22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7" t="s">
        <v>263</v>
      </c>
      <c r="AT632" s="227" t="s">
        <v>260</v>
      </c>
      <c r="AU632" s="227" t="s">
        <v>87</v>
      </c>
      <c r="AY632" s="19" t="s">
        <v>258</v>
      </c>
      <c r="BE632" s="228">
        <f>IF(N632="základní",J632,0)</f>
        <v>0</v>
      </c>
      <c r="BF632" s="228">
        <f>IF(N632="snížená",J632,0)</f>
        <v>0</v>
      </c>
      <c r="BG632" s="228">
        <f>IF(N632="zákl. přenesená",J632,0)</f>
        <v>0</v>
      </c>
      <c r="BH632" s="228">
        <f>IF(N632="sníž. přenesená",J632,0)</f>
        <v>0</v>
      </c>
      <c r="BI632" s="228">
        <f>IF(N632="nulová",J632,0)</f>
        <v>0</v>
      </c>
      <c r="BJ632" s="19" t="s">
        <v>85</v>
      </c>
      <c r="BK632" s="228">
        <f>ROUND(I632*H632,2)</f>
        <v>0</v>
      </c>
      <c r="BL632" s="19" t="s">
        <v>263</v>
      </c>
      <c r="BM632" s="227" t="s">
        <v>928</v>
      </c>
    </row>
    <row r="633" s="2" customFormat="1">
      <c r="A633" s="40"/>
      <c r="B633" s="41"/>
      <c r="C633" s="42"/>
      <c r="D633" s="266" t="s">
        <v>275</v>
      </c>
      <c r="E633" s="42"/>
      <c r="F633" s="267" t="s">
        <v>929</v>
      </c>
      <c r="G633" s="42"/>
      <c r="H633" s="42"/>
      <c r="I633" s="231"/>
      <c r="J633" s="42"/>
      <c r="K633" s="42"/>
      <c r="L633" s="46"/>
      <c r="M633" s="232"/>
      <c r="N633" s="23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275</v>
      </c>
      <c r="AU633" s="19" t="s">
        <v>87</v>
      </c>
    </row>
    <row r="634" s="14" customFormat="1">
      <c r="A634" s="14"/>
      <c r="B634" s="244"/>
      <c r="C634" s="245"/>
      <c r="D634" s="229" t="s">
        <v>267</v>
      </c>
      <c r="E634" s="246" t="s">
        <v>35</v>
      </c>
      <c r="F634" s="247" t="s">
        <v>136</v>
      </c>
      <c r="G634" s="245"/>
      <c r="H634" s="248">
        <v>700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267</v>
      </c>
      <c r="AU634" s="254" t="s">
        <v>87</v>
      </c>
      <c r="AV634" s="14" t="s">
        <v>87</v>
      </c>
      <c r="AW634" s="14" t="s">
        <v>37</v>
      </c>
      <c r="AX634" s="14" t="s">
        <v>85</v>
      </c>
      <c r="AY634" s="254" t="s">
        <v>258</v>
      </c>
    </row>
    <row r="635" s="14" customFormat="1">
      <c r="A635" s="14"/>
      <c r="B635" s="244"/>
      <c r="C635" s="245"/>
      <c r="D635" s="229" t="s">
        <v>267</v>
      </c>
      <c r="E635" s="245"/>
      <c r="F635" s="247" t="s">
        <v>930</v>
      </c>
      <c r="G635" s="245"/>
      <c r="H635" s="248">
        <v>42700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267</v>
      </c>
      <c r="AU635" s="254" t="s">
        <v>87</v>
      </c>
      <c r="AV635" s="14" t="s">
        <v>87</v>
      </c>
      <c r="AW635" s="14" t="s">
        <v>4</v>
      </c>
      <c r="AX635" s="14" t="s">
        <v>85</v>
      </c>
      <c r="AY635" s="254" t="s">
        <v>258</v>
      </c>
    </row>
    <row r="636" s="2" customFormat="1" ht="44.25" customHeight="1">
      <c r="A636" s="40"/>
      <c r="B636" s="41"/>
      <c r="C636" s="216" t="s">
        <v>931</v>
      </c>
      <c r="D636" s="216" t="s">
        <v>260</v>
      </c>
      <c r="E636" s="217" t="s">
        <v>932</v>
      </c>
      <c r="F636" s="218" t="s">
        <v>933</v>
      </c>
      <c r="G636" s="219" t="s">
        <v>117</v>
      </c>
      <c r="H636" s="220">
        <v>700</v>
      </c>
      <c r="I636" s="221"/>
      <c r="J636" s="222">
        <f>ROUND(I636*H636,2)</f>
        <v>0</v>
      </c>
      <c r="K636" s="218" t="s">
        <v>273</v>
      </c>
      <c r="L636" s="46"/>
      <c r="M636" s="223" t="s">
        <v>35</v>
      </c>
      <c r="N636" s="224" t="s">
        <v>49</v>
      </c>
      <c r="O636" s="86"/>
      <c r="P636" s="225">
        <f>O636*H636</f>
        <v>0</v>
      </c>
      <c r="Q636" s="225">
        <v>0</v>
      </c>
      <c r="R636" s="225">
        <f>Q636*H636</f>
        <v>0</v>
      </c>
      <c r="S636" s="225">
        <v>0</v>
      </c>
      <c r="T636" s="22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7" t="s">
        <v>263</v>
      </c>
      <c r="AT636" s="227" t="s">
        <v>260</v>
      </c>
      <c r="AU636" s="227" t="s">
        <v>87</v>
      </c>
      <c r="AY636" s="19" t="s">
        <v>258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19" t="s">
        <v>85</v>
      </c>
      <c r="BK636" s="228">
        <f>ROUND(I636*H636,2)</f>
        <v>0</v>
      </c>
      <c r="BL636" s="19" t="s">
        <v>263</v>
      </c>
      <c r="BM636" s="227" t="s">
        <v>934</v>
      </c>
    </row>
    <row r="637" s="2" customFormat="1">
      <c r="A637" s="40"/>
      <c r="B637" s="41"/>
      <c r="C637" s="42"/>
      <c r="D637" s="266" t="s">
        <v>275</v>
      </c>
      <c r="E637" s="42"/>
      <c r="F637" s="267" t="s">
        <v>935</v>
      </c>
      <c r="G637" s="42"/>
      <c r="H637" s="42"/>
      <c r="I637" s="231"/>
      <c r="J637" s="42"/>
      <c r="K637" s="42"/>
      <c r="L637" s="46"/>
      <c r="M637" s="232"/>
      <c r="N637" s="23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275</v>
      </c>
      <c r="AU637" s="19" t="s">
        <v>87</v>
      </c>
    </row>
    <row r="638" s="14" customFormat="1">
      <c r="A638" s="14"/>
      <c r="B638" s="244"/>
      <c r="C638" s="245"/>
      <c r="D638" s="229" t="s">
        <v>267</v>
      </c>
      <c r="E638" s="246" t="s">
        <v>35</v>
      </c>
      <c r="F638" s="247" t="s">
        <v>136</v>
      </c>
      <c r="G638" s="245"/>
      <c r="H638" s="248">
        <v>700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267</v>
      </c>
      <c r="AU638" s="254" t="s">
        <v>87</v>
      </c>
      <c r="AV638" s="14" t="s">
        <v>87</v>
      </c>
      <c r="AW638" s="14" t="s">
        <v>37</v>
      </c>
      <c r="AX638" s="14" t="s">
        <v>85</v>
      </c>
      <c r="AY638" s="254" t="s">
        <v>258</v>
      </c>
    </row>
    <row r="639" s="2" customFormat="1" ht="24.15" customHeight="1">
      <c r="A639" s="40"/>
      <c r="B639" s="41"/>
      <c r="C639" s="216" t="s">
        <v>936</v>
      </c>
      <c r="D639" s="216" t="s">
        <v>260</v>
      </c>
      <c r="E639" s="217" t="s">
        <v>937</v>
      </c>
      <c r="F639" s="218" t="s">
        <v>938</v>
      </c>
      <c r="G639" s="219" t="s">
        <v>117</v>
      </c>
      <c r="H639" s="220">
        <v>700</v>
      </c>
      <c r="I639" s="221"/>
      <c r="J639" s="222">
        <f>ROUND(I639*H639,2)</f>
        <v>0</v>
      </c>
      <c r="K639" s="218" t="s">
        <v>273</v>
      </c>
      <c r="L639" s="46"/>
      <c r="M639" s="223" t="s">
        <v>35</v>
      </c>
      <c r="N639" s="224" t="s">
        <v>49</v>
      </c>
      <c r="O639" s="86"/>
      <c r="P639" s="225">
        <f>O639*H639</f>
        <v>0</v>
      </c>
      <c r="Q639" s="225">
        <v>0</v>
      </c>
      <c r="R639" s="225">
        <f>Q639*H639</f>
        <v>0</v>
      </c>
      <c r="S639" s="225">
        <v>0</v>
      </c>
      <c r="T639" s="22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7" t="s">
        <v>263</v>
      </c>
      <c r="AT639" s="227" t="s">
        <v>260</v>
      </c>
      <c r="AU639" s="227" t="s">
        <v>87</v>
      </c>
      <c r="AY639" s="19" t="s">
        <v>258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19" t="s">
        <v>85</v>
      </c>
      <c r="BK639" s="228">
        <f>ROUND(I639*H639,2)</f>
        <v>0</v>
      </c>
      <c r="BL639" s="19" t="s">
        <v>263</v>
      </c>
      <c r="BM639" s="227" t="s">
        <v>939</v>
      </c>
    </row>
    <row r="640" s="2" customFormat="1">
      <c r="A640" s="40"/>
      <c r="B640" s="41"/>
      <c r="C640" s="42"/>
      <c r="D640" s="266" t="s">
        <v>275</v>
      </c>
      <c r="E640" s="42"/>
      <c r="F640" s="267" t="s">
        <v>940</v>
      </c>
      <c r="G640" s="42"/>
      <c r="H640" s="42"/>
      <c r="I640" s="231"/>
      <c r="J640" s="42"/>
      <c r="K640" s="42"/>
      <c r="L640" s="46"/>
      <c r="M640" s="232"/>
      <c r="N640" s="23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275</v>
      </c>
      <c r="AU640" s="19" t="s">
        <v>87</v>
      </c>
    </row>
    <row r="641" s="14" customFormat="1">
      <c r="A641" s="14"/>
      <c r="B641" s="244"/>
      <c r="C641" s="245"/>
      <c r="D641" s="229" t="s">
        <v>267</v>
      </c>
      <c r="E641" s="246" t="s">
        <v>35</v>
      </c>
      <c r="F641" s="247" t="s">
        <v>136</v>
      </c>
      <c r="G641" s="245"/>
      <c r="H641" s="248">
        <v>700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267</v>
      </c>
      <c r="AU641" s="254" t="s">
        <v>87</v>
      </c>
      <c r="AV641" s="14" t="s">
        <v>87</v>
      </c>
      <c r="AW641" s="14" t="s">
        <v>37</v>
      </c>
      <c r="AX641" s="14" t="s">
        <v>85</v>
      </c>
      <c r="AY641" s="254" t="s">
        <v>258</v>
      </c>
    </row>
    <row r="642" s="2" customFormat="1" ht="24.15" customHeight="1">
      <c r="A642" s="40"/>
      <c r="B642" s="41"/>
      <c r="C642" s="216" t="s">
        <v>941</v>
      </c>
      <c r="D642" s="216" t="s">
        <v>260</v>
      </c>
      <c r="E642" s="217" t="s">
        <v>942</v>
      </c>
      <c r="F642" s="218" t="s">
        <v>943</v>
      </c>
      <c r="G642" s="219" t="s">
        <v>117</v>
      </c>
      <c r="H642" s="220">
        <v>42700</v>
      </c>
      <c r="I642" s="221"/>
      <c r="J642" s="222">
        <f>ROUND(I642*H642,2)</f>
        <v>0</v>
      </c>
      <c r="K642" s="218" t="s">
        <v>273</v>
      </c>
      <c r="L642" s="46"/>
      <c r="M642" s="223" t="s">
        <v>35</v>
      </c>
      <c r="N642" s="224" t="s">
        <v>49</v>
      </c>
      <c r="O642" s="86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7" t="s">
        <v>263</v>
      </c>
      <c r="AT642" s="227" t="s">
        <v>260</v>
      </c>
      <c r="AU642" s="227" t="s">
        <v>87</v>
      </c>
      <c r="AY642" s="19" t="s">
        <v>258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9" t="s">
        <v>85</v>
      </c>
      <c r="BK642" s="228">
        <f>ROUND(I642*H642,2)</f>
        <v>0</v>
      </c>
      <c r="BL642" s="19" t="s">
        <v>263</v>
      </c>
      <c r="BM642" s="227" t="s">
        <v>944</v>
      </c>
    </row>
    <row r="643" s="2" customFormat="1">
      <c r="A643" s="40"/>
      <c r="B643" s="41"/>
      <c r="C643" s="42"/>
      <c r="D643" s="266" t="s">
        <v>275</v>
      </c>
      <c r="E643" s="42"/>
      <c r="F643" s="267" t="s">
        <v>945</v>
      </c>
      <c r="G643" s="42"/>
      <c r="H643" s="42"/>
      <c r="I643" s="231"/>
      <c r="J643" s="42"/>
      <c r="K643" s="42"/>
      <c r="L643" s="46"/>
      <c r="M643" s="232"/>
      <c r="N643" s="233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275</v>
      </c>
      <c r="AU643" s="19" t="s">
        <v>87</v>
      </c>
    </row>
    <row r="644" s="14" customFormat="1">
      <c r="A644" s="14"/>
      <c r="B644" s="244"/>
      <c r="C644" s="245"/>
      <c r="D644" s="229" t="s">
        <v>267</v>
      </c>
      <c r="E644" s="246" t="s">
        <v>35</v>
      </c>
      <c r="F644" s="247" t="s">
        <v>136</v>
      </c>
      <c r="G644" s="245"/>
      <c r="H644" s="248">
        <v>700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267</v>
      </c>
      <c r="AU644" s="254" t="s">
        <v>87</v>
      </c>
      <c r="AV644" s="14" t="s">
        <v>87</v>
      </c>
      <c r="AW644" s="14" t="s">
        <v>37</v>
      </c>
      <c r="AX644" s="14" t="s">
        <v>85</v>
      </c>
      <c r="AY644" s="254" t="s">
        <v>258</v>
      </c>
    </row>
    <row r="645" s="14" customFormat="1">
      <c r="A645" s="14"/>
      <c r="B645" s="244"/>
      <c r="C645" s="245"/>
      <c r="D645" s="229" t="s">
        <v>267</v>
      </c>
      <c r="E645" s="245"/>
      <c r="F645" s="247" t="s">
        <v>930</v>
      </c>
      <c r="G645" s="245"/>
      <c r="H645" s="248">
        <v>42700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267</v>
      </c>
      <c r="AU645" s="254" t="s">
        <v>87</v>
      </c>
      <c r="AV645" s="14" t="s">
        <v>87</v>
      </c>
      <c r="AW645" s="14" t="s">
        <v>4</v>
      </c>
      <c r="AX645" s="14" t="s">
        <v>85</v>
      </c>
      <c r="AY645" s="254" t="s">
        <v>258</v>
      </c>
    </row>
    <row r="646" s="2" customFormat="1" ht="24.15" customHeight="1">
      <c r="A646" s="40"/>
      <c r="B646" s="41"/>
      <c r="C646" s="216" t="s">
        <v>946</v>
      </c>
      <c r="D646" s="216" t="s">
        <v>260</v>
      </c>
      <c r="E646" s="217" t="s">
        <v>947</v>
      </c>
      <c r="F646" s="218" t="s">
        <v>948</v>
      </c>
      <c r="G646" s="219" t="s">
        <v>117</v>
      </c>
      <c r="H646" s="220">
        <v>700</v>
      </c>
      <c r="I646" s="221"/>
      <c r="J646" s="222">
        <f>ROUND(I646*H646,2)</f>
        <v>0</v>
      </c>
      <c r="K646" s="218" t="s">
        <v>273</v>
      </c>
      <c r="L646" s="46"/>
      <c r="M646" s="223" t="s">
        <v>35</v>
      </c>
      <c r="N646" s="224" t="s">
        <v>49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263</v>
      </c>
      <c r="AT646" s="227" t="s">
        <v>260</v>
      </c>
      <c r="AU646" s="227" t="s">
        <v>87</v>
      </c>
      <c r="AY646" s="19" t="s">
        <v>258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85</v>
      </c>
      <c r="BK646" s="228">
        <f>ROUND(I646*H646,2)</f>
        <v>0</v>
      </c>
      <c r="BL646" s="19" t="s">
        <v>263</v>
      </c>
      <c r="BM646" s="227" t="s">
        <v>949</v>
      </c>
    </row>
    <row r="647" s="2" customFormat="1">
      <c r="A647" s="40"/>
      <c r="B647" s="41"/>
      <c r="C647" s="42"/>
      <c r="D647" s="266" t="s">
        <v>275</v>
      </c>
      <c r="E647" s="42"/>
      <c r="F647" s="267" t="s">
        <v>950</v>
      </c>
      <c r="G647" s="42"/>
      <c r="H647" s="42"/>
      <c r="I647" s="231"/>
      <c r="J647" s="42"/>
      <c r="K647" s="42"/>
      <c r="L647" s="46"/>
      <c r="M647" s="232"/>
      <c r="N647" s="23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275</v>
      </c>
      <c r="AU647" s="19" t="s">
        <v>87</v>
      </c>
    </row>
    <row r="648" s="14" customFormat="1">
      <c r="A648" s="14"/>
      <c r="B648" s="244"/>
      <c r="C648" s="245"/>
      <c r="D648" s="229" t="s">
        <v>267</v>
      </c>
      <c r="E648" s="246" t="s">
        <v>35</v>
      </c>
      <c r="F648" s="247" t="s">
        <v>136</v>
      </c>
      <c r="G648" s="245"/>
      <c r="H648" s="248">
        <v>700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267</v>
      </c>
      <c r="AU648" s="254" t="s">
        <v>87</v>
      </c>
      <c r="AV648" s="14" t="s">
        <v>87</v>
      </c>
      <c r="AW648" s="14" t="s">
        <v>37</v>
      </c>
      <c r="AX648" s="14" t="s">
        <v>85</v>
      </c>
      <c r="AY648" s="254" t="s">
        <v>258</v>
      </c>
    </row>
    <row r="649" s="2" customFormat="1" ht="37.8" customHeight="1">
      <c r="A649" s="40"/>
      <c r="B649" s="41"/>
      <c r="C649" s="216" t="s">
        <v>951</v>
      </c>
      <c r="D649" s="216" t="s">
        <v>260</v>
      </c>
      <c r="E649" s="217" t="s">
        <v>952</v>
      </c>
      <c r="F649" s="218" t="s">
        <v>953</v>
      </c>
      <c r="G649" s="219" t="s">
        <v>954</v>
      </c>
      <c r="H649" s="220">
        <v>28</v>
      </c>
      <c r="I649" s="221"/>
      <c r="J649" s="222">
        <f>ROUND(I649*H649,2)</f>
        <v>0</v>
      </c>
      <c r="K649" s="218" t="s">
        <v>273</v>
      </c>
      <c r="L649" s="46"/>
      <c r="M649" s="223" t="s">
        <v>35</v>
      </c>
      <c r="N649" s="224" t="s">
        <v>49</v>
      </c>
      <c r="O649" s="86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263</v>
      </c>
      <c r="AT649" s="227" t="s">
        <v>260</v>
      </c>
      <c r="AU649" s="227" t="s">
        <v>87</v>
      </c>
      <c r="AY649" s="19" t="s">
        <v>258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85</v>
      </c>
      <c r="BK649" s="228">
        <f>ROUND(I649*H649,2)</f>
        <v>0</v>
      </c>
      <c r="BL649" s="19" t="s">
        <v>263</v>
      </c>
      <c r="BM649" s="227" t="s">
        <v>955</v>
      </c>
    </row>
    <row r="650" s="2" customFormat="1">
      <c r="A650" s="40"/>
      <c r="B650" s="41"/>
      <c r="C650" s="42"/>
      <c r="D650" s="266" t="s">
        <v>275</v>
      </c>
      <c r="E650" s="42"/>
      <c r="F650" s="267" t="s">
        <v>956</v>
      </c>
      <c r="G650" s="42"/>
      <c r="H650" s="42"/>
      <c r="I650" s="231"/>
      <c r="J650" s="42"/>
      <c r="K650" s="42"/>
      <c r="L650" s="46"/>
      <c r="M650" s="232"/>
      <c r="N650" s="233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275</v>
      </c>
      <c r="AU650" s="19" t="s">
        <v>87</v>
      </c>
    </row>
    <row r="651" s="2" customFormat="1" ht="33" customHeight="1">
      <c r="A651" s="40"/>
      <c r="B651" s="41"/>
      <c r="C651" s="216" t="s">
        <v>957</v>
      </c>
      <c r="D651" s="216" t="s">
        <v>260</v>
      </c>
      <c r="E651" s="217" t="s">
        <v>958</v>
      </c>
      <c r="F651" s="218" t="s">
        <v>959</v>
      </c>
      <c r="G651" s="219" t="s">
        <v>960</v>
      </c>
      <c r="H651" s="220">
        <v>64</v>
      </c>
      <c r="I651" s="221"/>
      <c r="J651" s="222">
        <f>ROUND(I651*H651,2)</f>
        <v>0</v>
      </c>
      <c r="K651" s="218" t="s">
        <v>273</v>
      </c>
      <c r="L651" s="46"/>
      <c r="M651" s="223" t="s">
        <v>35</v>
      </c>
      <c r="N651" s="224" t="s">
        <v>49</v>
      </c>
      <c r="O651" s="86"/>
      <c r="P651" s="225">
        <f>O651*H651</f>
        <v>0</v>
      </c>
      <c r="Q651" s="225">
        <v>0</v>
      </c>
      <c r="R651" s="225">
        <f>Q651*H651</f>
        <v>0</v>
      </c>
      <c r="S651" s="225">
        <v>0</v>
      </c>
      <c r="T651" s="226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7" t="s">
        <v>263</v>
      </c>
      <c r="AT651" s="227" t="s">
        <v>260</v>
      </c>
      <c r="AU651" s="227" t="s">
        <v>87</v>
      </c>
      <c r="AY651" s="19" t="s">
        <v>258</v>
      </c>
      <c r="BE651" s="228">
        <f>IF(N651="základní",J651,0)</f>
        <v>0</v>
      </c>
      <c r="BF651" s="228">
        <f>IF(N651="snížená",J651,0)</f>
        <v>0</v>
      </c>
      <c r="BG651" s="228">
        <f>IF(N651="zákl. přenesená",J651,0)</f>
        <v>0</v>
      </c>
      <c r="BH651" s="228">
        <f>IF(N651="sníž. přenesená",J651,0)</f>
        <v>0</v>
      </c>
      <c r="BI651" s="228">
        <f>IF(N651="nulová",J651,0)</f>
        <v>0</v>
      </c>
      <c r="BJ651" s="19" t="s">
        <v>85</v>
      </c>
      <c r="BK651" s="228">
        <f>ROUND(I651*H651,2)</f>
        <v>0</v>
      </c>
      <c r="BL651" s="19" t="s">
        <v>263</v>
      </c>
      <c r="BM651" s="227" t="s">
        <v>961</v>
      </c>
    </row>
    <row r="652" s="2" customFormat="1">
      <c r="A652" s="40"/>
      <c r="B652" s="41"/>
      <c r="C652" s="42"/>
      <c r="D652" s="266" t="s">
        <v>275</v>
      </c>
      <c r="E652" s="42"/>
      <c r="F652" s="267" t="s">
        <v>962</v>
      </c>
      <c r="G652" s="42"/>
      <c r="H652" s="42"/>
      <c r="I652" s="231"/>
      <c r="J652" s="42"/>
      <c r="K652" s="42"/>
      <c r="L652" s="46"/>
      <c r="M652" s="232"/>
      <c r="N652" s="23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275</v>
      </c>
      <c r="AU652" s="19" t="s">
        <v>87</v>
      </c>
    </row>
    <row r="653" s="2" customFormat="1" ht="62.7" customHeight="1">
      <c r="A653" s="40"/>
      <c r="B653" s="41"/>
      <c r="C653" s="216" t="s">
        <v>963</v>
      </c>
      <c r="D653" s="216" t="s">
        <v>260</v>
      </c>
      <c r="E653" s="217" t="s">
        <v>964</v>
      </c>
      <c r="F653" s="218" t="s">
        <v>965</v>
      </c>
      <c r="G653" s="219" t="s">
        <v>484</v>
      </c>
      <c r="H653" s="220">
        <v>6</v>
      </c>
      <c r="I653" s="221"/>
      <c r="J653" s="222">
        <f>ROUND(I653*H653,2)</f>
        <v>0</v>
      </c>
      <c r="K653" s="218" t="s">
        <v>35</v>
      </c>
      <c r="L653" s="46"/>
      <c r="M653" s="223" t="s">
        <v>35</v>
      </c>
      <c r="N653" s="224" t="s">
        <v>49</v>
      </c>
      <c r="O653" s="86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7" t="s">
        <v>263</v>
      </c>
      <c r="AT653" s="227" t="s">
        <v>260</v>
      </c>
      <c r="AU653" s="227" t="s">
        <v>87</v>
      </c>
      <c r="AY653" s="19" t="s">
        <v>258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19" t="s">
        <v>85</v>
      </c>
      <c r="BK653" s="228">
        <f>ROUND(I653*H653,2)</f>
        <v>0</v>
      </c>
      <c r="BL653" s="19" t="s">
        <v>263</v>
      </c>
      <c r="BM653" s="227" t="s">
        <v>966</v>
      </c>
    </row>
    <row r="654" s="2" customFormat="1" ht="37.8" customHeight="1">
      <c r="A654" s="40"/>
      <c r="B654" s="41"/>
      <c r="C654" s="216" t="s">
        <v>967</v>
      </c>
      <c r="D654" s="216" t="s">
        <v>260</v>
      </c>
      <c r="E654" s="217" t="s">
        <v>968</v>
      </c>
      <c r="F654" s="218" t="s">
        <v>969</v>
      </c>
      <c r="G654" s="219" t="s">
        <v>117</v>
      </c>
      <c r="H654" s="220">
        <v>216</v>
      </c>
      <c r="I654" s="221"/>
      <c r="J654" s="222">
        <f>ROUND(I654*H654,2)</f>
        <v>0</v>
      </c>
      <c r="K654" s="218" t="s">
        <v>273</v>
      </c>
      <c r="L654" s="46"/>
      <c r="M654" s="223" t="s">
        <v>35</v>
      </c>
      <c r="N654" s="224" t="s">
        <v>49</v>
      </c>
      <c r="O654" s="86"/>
      <c r="P654" s="225">
        <f>O654*H654</f>
        <v>0</v>
      </c>
      <c r="Q654" s="225">
        <v>0.00012999999999999999</v>
      </c>
      <c r="R654" s="225">
        <f>Q654*H654</f>
        <v>0.028079999999999997</v>
      </c>
      <c r="S654" s="225">
        <v>0</v>
      </c>
      <c r="T654" s="22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7" t="s">
        <v>263</v>
      </c>
      <c r="AT654" s="227" t="s">
        <v>260</v>
      </c>
      <c r="AU654" s="227" t="s">
        <v>87</v>
      </c>
      <c r="AY654" s="19" t="s">
        <v>258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9" t="s">
        <v>85</v>
      </c>
      <c r="BK654" s="228">
        <f>ROUND(I654*H654,2)</f>
        <v>0</v>
      </c>
      <c r="BL654" s="19" t="s">
        <v>263</v>
      </c>
      <c r="BM654" s="227" t="s">
        <v>970</v>
      </c>
    </row>
    <row r="655" s="2" customFormat="1">
      <c r="A655" s="40"/>
      <c r="B655" s="41"/>
      <c r="C655" s="42"/>
      <c r="D655" s="266" t="s">
        <v>275</v>
      </c>
      <c r="E655" s="42"/>
      <c r="F655" s="267" t="s">
        <v>971</v>
      </c>
      <c r="G655" s="42"/>
      <c r="H655" s="42"/>
      <c r="I655" s="231"/>
      <c r="J655" s="42"/>
      <c r="K655" s="42"/>
      <c r="L655" s="46"/>
      <c r="M655" s="232"/>
      <c r="N655" s="23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275</v>
      </c>
      <c r="AU655" s="19" t="s">
        <v>87</v>
      </c>
    </row>
    <row r="656" s="14" customFormat="1">
      <c r="A656" s="14"/>
      <c r="B656" s="244"/>
      <c r="C656" s="245"/>
      <c r="D656" s="229" t="s">
        <v>267</v>
      </c>
      <c r="E656" s="246" t="s">
        <v>35</v>
      </c>
      <c r="F656" s="247" t="s">
        <v>972</v>
      </c>
      <c r="G656" s="245"/>
      <c r="H656" s="248">
        <v>216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267</v>
      </c>
      <c r="AU656" s="254" t="s">
        <v>87</v>
      </c>
      <c r="AV656" s="14" t="s">
        <v>87</v>
      </c>
      <c r="AW656" s="14" t="s">
        <v>37</v>
      </c>
      <c r="AX656" s="14" t="s">
        <v>85</v>
      </c>
      <c r="AY656" s="254" t="s">
        <v>258</v>
      </c>
    </row>
    <row r="657" s="2" customFormat="1" ht="37.8" customHeight="1">
      <c r="A657" s="40"/>
      <c r="B657" s="41"/>
      <c r="C657" s="216" t="s">
        <v>973</v>
      </c>
      <c r="D657" s="216" t="s">
        <v>260</v>
      </c>
      <c r="E657" s="217" t="s">
        <v>974</v>
      </c>
      <c r="F657" s="218" t="s">
        <v>975</v>
      </c>
      <c r="G657" s="219" t="s">
        <v>117</v>
      </c>
      <c r="H657" s="220">
        <v>344</v>
      </c>
      <c r="I657" s="221"/>
      <c r="J657" s="222">
        <f>ROUND(I657*H657,2)</f>
        <v>0</v>
      </c>
      <c r="K657" s="218" t="s">
        <v>273</v>
      </c>
      <c r="L657" s="46"/>
      <c r="M657" s="223" t="s">
        <v>35</v>
      </c>
      <c r="N657" s="224" t="s">
        <v>49</v>
      </c>
      <c r="O657" s="86"/>
      <c r="P657" s="225">
        <f>O657*H657</f>
        <v>0</v>
      </c>
      <c r="Q657" s="225">
        <v>0.00021000000000000001</v>
      </c>
      <c r="R657" s="225">
        <f>Q657*H657</f>
        <v>0.072239999999999999</v>
      </c>
      <c r="S657" s="225">
        <v>0</v>
      </c>
      <c r="T657" s="226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7" t="s">
        <v>263</v>
      </c>
      <c r="AT657" s="227" t="s">
        <v>260</v>
      </c>
      <c r="AU657" s="227" t="s">
        <v>87</v>
      </c>
      <c r="AY657" s="19" t="s">
        <v>258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19" t="s">
        <v>85</v>
      </c>
      <c r="BK657" s="228">
        <f>ROUND(I657*H657,2)</f>
        <v>0</v>
      </c>
      <c r="BL657" s="19" t="s">
        <v>263</v>
      </c>
      <c r="BM657" s="227" t="s">
        <v>976</v>
      </c>
    </row>
    <row r="658" s="2" customFormat="1">
      <c r="A658" s="40"/>
      <c r="B658" s="41"/>
      <c r="C658" s="42"/>
      <c r="D658" s="266" t="s">
        <v>275</v>
      </c>
      <c r="E658" s="42"/>
      <c r="F658" s="267" t="s">
        <v>977</v>
      </c>
      <c r="G658" s="42"/>
      <c r="H658" s="42"/>
      <c r="I658" s="231"/>
      <c r="J658" s="42"/>
      <c r="K658" s="42"/>
      <c r="L658" s="46"/>
      <c r="M658" s="232"/>
      <c r="N658" s="23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275</v>
      </c>
      <c r="AU658" s="19" t="s">
        <v>87</v>
      </c>
    </row>
    <row r="659" s="14" customFormat="1">
      <c r="A659" s="14"/>
      <c r="B659" s="244"/>
      <c r="C659" s="245"/>
      <c r="D659" s="229" t="s">
        <v>267</v>
      </c>
      <c r="E659" s="246" t="s">
        <v>35</v>
      </c>
      <c r="F659" s="247" t="s">
        <v>978</v>
      </c>
      <c r="G659" s="245"/>
      <c r="H659" s="248">
        <v>344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267</v>
      </c>
      <c r="AU659" s="254" t="s">
        <v>87</v>
      </c>
      <c r="AV659" s="14" t="s">
        <v>87</v>
      </c>
      <c r="AW659" s="14" t="s">
        <v>37</v>
      </c>
      <c r="AX659" s="14" t="s">
        <v>85</v>
      </c>
      <c r="AY659" s="254" t="s">
        <v>258</v>
      </c>
    </row>
    <row r="660" s="2" customFormat="1" ht="37.8" customHeight="1">
      <c r="A660" s="40"/>
      <c r="B660" s="41"/>
      <c r="C660" s="216" t="s">
        <v>979</v>
      </c>
      <c r="D660" s="216" t="s">
        <v>260</v>
      </c>
      <c r="E660" s="217" t="s">
        <v>980</v>
      </c>
      <c r="F660" s="218" t="s">
        <v>981</v>
      </c>
      <c r="G660" s="219" t="s">
        <v>117</v>
      </c>
      <c r="H660" s="220">
        <v>1090</v>
      </c>
      <c r="I660" s="221"/>
      <c r="J660" s="222">
        <f>ROUND(I660*H660,2)</f>
        <v>0</v>
      </c>
      <c r="K660" s="218" t="s">
        <v>273</v>
      </c>
      <c r="L660" s="46"/>
      <c r="M660" s="223" t="s">
        <v>35</v>
      </c>
      <c r="N660" s="224" t="s">
        <v>49</v>
      </c>
      <c r="O660" s="86"/>
      <c r="P660" s="225">
        <f>O660*H660</f>
        <v>0</v>
      </c>
      <c r="Q660" s="225">
        <v>4.0000000000000003E-05</v>
      </c>
      <c r="R660" s="225">
        <f>Q660*H660</f>
        <v>0.043600000000000007</v>
      </c>
      <c r="S660" s="225">
        <v>0</v>
      </c>
      <c r="T660" s="22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7" t="s">
        <v>263</v>
      </c>
      <c r="AT660" s="227" t="s">
        <v>260</v>
      </c>
      <c r="AU660" s="227" t="s">
        <v>87</v>
      </c>
      <c r="AY660" s="19" t="s">
        <v>258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9" t="s">
        <v>85</v>
      </c>
      <c r="BK660" s="228">
        <f>ROUND(I660*H660,2)</f>
        <v>0</v>
      </c>
      <c r="BL660" s="19" t="s">
        <v>263</v>
      </c>
      <c r="BM660" s="227" t="s">
        <v>982</v>
      </c>
    </row>
    <row r="661" s="2" customFormat="1">
      <c r="A661" s="40"/>
      <c r="B661" s="41"/>
      <c r="C661" s="42"/>
      <c r="D661" s="266" t="s">
        <v>275</v>
      </c>
      <c r="E661" s="42"/>
      <c r="F661" s="267" t="s">
        <v>983</v>
      </c>
      <c r="G661" s="42"/>
      <c r="H661" s="42"/>
      <c r="I661" s="231"/>
      <c r="J661" s="42"/>
      <c r="K661" s="42"/>
      <c r="L661" s="46"/>
      <c r="M661" s="232"/>
      <c r="N661" s="233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275</v>
      </c>
      <c r="AU661" s="19" t="s">
        <v>87</v>
      </c>
    </row>
    <row r="662" s="14" customFormat="1">
      <c r="A662" s="14"/>
      <c r="B662" s="244"/>
      <c r="C662" s="245"/>
      <c r="D662" s="229" t="s">
        <v>267</v>
      </c>
      <c r="E662" s="246" t="s">
        <v>35</v>
      </c>
      <c r="F662" s="247" t="s">
        <v>984</v>
      </c>
      <c r="G662" s="245"/>
      <c r="H662" s="248">
        <v>560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267</v>
      </c>
      <c r="AU662" s="254" t="s">
        <v>87</v>
      </c>
      <c r="AV662" s="14" t="s">
        <v>87</v>
      </c>
      <c r="AW662" s="14" t="s">
        <v>37</v>
      </c>
      <c r="AX662" s="14" t="s">
        <v>78</v>
      </c>
      <c r="AY662" s="254" t="s">
        <v>258</v>
      </c>
    </row>
    <row r="663" s="14" customFormat="1">
      <c r="A663" s="14"/>
      <c r="B663" s="244"/>
      <c r="C663" s="245"/>
      <c r="D663" s="229" t="s">
        <v>267</v>
      </c>
      <c r="E663" s="246" t="s">
        <v>35</v>
      </c>
      <c r="F663" s="247" t="s">
        <v>985</v>
      </c>
      <c r="G663" s="245"/>
      <c r="H663" s="248">
        <v>530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267</v>
      </c>
      <c r="AU663" s="254" t="s">
        <v>87</v>
      </c>
      <c r="AV663" s="14" t="s">
        <v>87</v>
      </c>
      <c r="AW663" s="14" t="s">
        <v>37</v>
      </c>
      <c r="AX663" s="14" t="s">
        <v>78</v>
      </c>
      <c r="AY663" s="254" t="s">
        <v>258</v>
      </c>
    </row>
    <row r="664" s="15" customFormat="1">
      <c r="A664" s="15"/>
      <c r="B664" s="255"/>
      <c r="C664" s="256"/>
      <c r="D664" s="229" t="s">
        <v>267</v>
      </c>
      <c r="E664" s="257" t="s">
        <v>35</v>
      </c>
      <c r="F664" s="258" t="s">
        <v>270</v>
      </c>
      <c r="G664" s="256"/>
      <c r="H664" s="259">
        <v>1090</v>
      </c>
      <c r="I664" s="260"/>
      <c r="J664" s="256"/>
      <c r="K664" s="256"/>
      <c r="L664" s="261"/>
      <c r="M664" s="262"/>
      <c r="N664" s="263"/>
      <c r="O664" s="263"/>
      <c r="P664" s="263"/>
      <c r="Q664" s="263"/>
      <c r="R664" s="263"/>
      <c r="S664" s="263"/>
      <c r="T664" s="26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5" t="s">
        <v>267</v>
      </c>
      <c r="AU664" s="265" t="s">
        <v>87</v>
      </c>
      <c r="AV664" s="15" t="s">
        <v>263</v>
      </c>
      <c r="AW664" s="15" t="s">
        <v>37</v>
      </c>
      <c r="AX664" s="15" t="s">
        <v>85</v>
      </c>
      <c r="AY664" s="265" t="s">
        <v>258</v>
      </c>
    </row>
    <row r="665" s="2" customFormat="1" ht="24.15" customHeight="1">
      <c r="A665" s="40"/>
      <c r="B665" s="41"/>
      <c r="C665" s="216" t="s">
        <v>986</v>
      </c>
      <c r="D665" s="216" t="s">
        <v>260</v>
      </c>
      <c r="E665" s="217" t="s">
        <v>987</v>
      </c>
      <c r="F665" s="218" t="s">
        <v>988</v>
      </c>
      <c r="G665" s="219" t="s">
        <v>484</v>
      </c>
      <c r="H665" s="220">
        <v>4</v>
      </c>
      <c r="I665" s="221"/>
      <c r="J665" s="222">
        <f>ROUND(I665*H665,2)</f>
        <v>0</v>
      </c>
      <c r="K665" s="218" t="s">
        <v>273</v>
      </c>
      <c r="L665" s="46"/>
      <c r="M665" s="223" t="s">
        <v>35</v>
      </c>
      <c r="N665" s="224" t="s">
        <v>49</v>
      </c>
      <c r="O665" s="86"/>
      <c r="P665" s="225">
        <f>O665*H665</f>
        <v>0</v>
      </c>
      <c r="Q665" s="225">
        <v>0.00018000000000000001</v>
      </c>
      <c r="R665" s="225">
        <f>Q665*H665</f>
        <v>0.00072000000000000005</v>
      </c>
      <c r="S665" s="225">
        <v>0</v>
      </c>
      <c r="T665" s="226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7" t="s">
        <v>263</v>
      </c>
      <c r="AT665" s="227" t="s">
        <v>260</v>
      </c>
      <c r="AU665" s="227" t="s">
        <v>87</v>
      </c>
      <c r="AY665" s="19" t="s">
        <v>258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19" t="s">
        <v>85</v>
      </c>
      <c r="BK665" s="228">
        <f>ROUND(I665*H665,2)</f>
        <v>0</v>
      </c>
      <c r="BL665" s="19" t="s">
        <v>263</v>
      </c>
      <c r="BM665" s="227" t="s">
        <v>989</v>
      </c>
    </row>
    <row r="666" s="2" customFormat="1">
      <c r="A666" s="40"/>
      <c r="B666" s="41"/>
      <c r="C666" s="42"/>
      <c r="D666" s="266" t="s">
        <v>275</v>
      </c>
      <c r="E666" s="42"/>
      <c r="F666" s="267" t="s">
        <v>990</v>
      </c>
      <c r="G666" s="42"/>
      <c r="H666" s="42"/>
      <c r="I666" s="231"/>
      <c r="J666" s="42"/>
      <c r="K666" s="42"/>
      <c r="L666" s="46"/>
      <c r="M666" s="232"/>
      <c r="N666" s="23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275</v>
      </c>
      <c r="AU666" s="19" t="s">
        <v>87</v>
      </c>
    </row>
    <row r="667" s="2" customFormat="1" ht="16.5" customHeight="1">
      <c r="A667" s="40"/>
      <c r="B667" s="41"/>
      <c r="C667" s="279" t="s">
        <v>991</v>
      </c>
      <c r="D667" s="279" t="s">
        <v>419</v>
      </c>
      <c r="E667" s="280" t="s">
        <v>992</v>
      </c>
      <c r="F667" s="281" t="s">
        <v>993</v>
      </c>
      <c r="G667" s="282" t="s">
        <v>484</v>
      </c>
      <c r="H667" s="283">
        <v>3</v>
      </c>
      <c r="I667" s="284"/>
      <c r="J667" s="285">
        <f>ROUND(I667*H667,2)</f>
        <v>0</v>
      </c>
      <c r="K667" s="281" t="s">
        <v>273</v>
      </c>
      <c r="L667" s="286"/>
      <c r="M667" s="287" t="s">
        <v>35</v>
      </c>
      <c r="N667" s="288" t="s">
        <v>49</v>
      </c>
      <c r="O667" s="86"/>
      <c r="P667" s="225">
        <f>O667*H667</f>
        <v>0</v>
      </c>
      <c r="Q667" s="225">
        <v>0.012</v>
      </c>
      <c r="R667" s="225">
        <f>Q667*H667</f>
        <v>0.036000000000000004</v>
      </c>
      <c r="S667" s="225">
        <v>0</v>
      </c>
      <c r="T667" s="22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7" t="s">
        <v>197</v>
      </c>
      <c r="AT667" s="227" t="s">
        <v>419</v>
      </c>
      <c r="AU667" s="227" t="s">
        <v>87</v>
      </c>
      <c r="AY667" s="19" t="s">
        <v>258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9" t="s">
        <v>85</v>
      </c>
      <c r="BK667" s="228">
        <f>ROUND(I667*H667,2)</f>
        <v>0</v>
      </c>
      <c r="BL667" s="19" t="s">
        <v>263</v>
      </c>
      <c r="BM667" s="227" t="s">
        <v>994</v>
      </c>
    </row>
    <row r="668" s="2" customFormat="1" ht="16.5" customHeight="1">
      <c r="A668" s="40"/>
      <c r="B668" s="41"/>
      <c r="C668" s="279" t="s">
        <v>995</v>
      </c>
      <c r="D668" s="279" t="s">
        <v>419</v>
      </c>
      <c r="E668" s="280" t="s">
        <v>996</v>
      </c>
      <c r="F668" s="281" t="s">
        <v>997</v>
      </c>
      <c r="G668" s="282" t="s">
        <v>484</v>
      </c>
      <c r="H668" s="283">
        <v>1</v>
      </c>
      <c r="I668" s="284"/>
      <c r="J668" s="285">
        <f>ROUND(I668*H668,2)</f>
        <v>0</v>
      </c>
      <c r="K668" s="281" t="s">
        <v>273</v>
      </c>
      <c r="L668" s="286"/>
      <c r="M668" s="287" t="s">
        <v>35</v>
      </c>
      <c r="N668" s="288" t="s">
        <v>49</v>
      </c>
      <c r="O668" s="86"/>
      <c r="P668" s="225">
        <f>O668*H668</f>
        <v>0</v>
      </c>
      <c r="Q668" s="225">
        <v>0.0089999999999999993</v>
      </c>
      <c r="R668" s="225">
        <f>Q668*H668</f>
        <v>0.0089999999999999993</v>
      </c>
      <c r="S668" s="225">
        <v>0</v>
      </c>
      <c r="T668" s="226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7" t="s">
        <v>197</v>
      </c>
      <c r="AT668" s="227" t="s">
        <v>419</v>
      </c>
      <c r="AU668" s="227" t="s">
        <v>87</v>
      </c>
      <c r="AY668" s="19" t="s">
        <v>258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9" t="s">
        <v>85</v>
      </c>
      <c r="BK668" s="228">
        <f>ROUND(I668*H668,2)</f>
        <v>0</v>
      </c>
      <c r="BL668" s="19" t="s">
        <v>263</v>
      </c>
      <c r="BM668" s="227" t="s">
        <v>998</v>
      </c>
    </row>
    <row r="669" s="2" customFormat="1" ht="33" customHeight="1">
      <c r="A669" s="40"/>
      <c r="B669" s="41"/>
      <c r="C669" s="216" t="s">
        <v>999</v>
      </c>
      <c r="D669" s="216" t="s">
        <v>260</v>
      </c>
      <c r="E669" s="217" t="s">
        <v>1000</v>
      </c>
      <c r="F669" s="218" t="s">
        <v>1001</v>
      </c>
      <c r="G669" s="219" t="s">
        <v>1002</v>
      </c>
      <c r="H669" s="220">
        <v>1</v>
      </c>
      <c r="I669" s="221"/>
      <c r="J669" s="222">
        <f>ROUND(I669*H669,2)</f>
        <v>0</v>
      </c>
      <c r="K669" s="218" t="s">
        <v>35</v>
      </c>
      <c r="L669" s="46"/>
      <c r="M669" s="223" t="s">
        <v>35</v>
      </c>
      <c r="N669" s="224" t="s">
        <v>49</v>
      </c>
      <c r="O669" s="86"/>
      <c r="P669" s="225">
        <f>O669*H669</f>
        <v>0</v>
      </c>
      <c r="Q669" s="225">
        <v>0</v>
      </c>
      <c r="R669" s="225">
        <f>Q669*H669</f>
        <v>0</v>
      </c>
      <c r="S669" s="225">
        <v>0</v>
      </c>
      <c r="T669" s="226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27" t="s">
        <v>263</v>
      </c>
      <c r="AT669" s="227" t="s">
        <v>260</v>
      </c>
      <c r="AU669" s="227" t="s">
        <v>87</v>
      </c>
      <c r="AY669" s="19" t="s">
        <v>258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9" t="s">
        <v>85</v>
      </c>
      <c r="BK669" s="228">
        <f>ROUND(I669*H669,2)</f>
        <v>0</v>
      </c>
      <c r="BL669" s="19" t="s">
        <v>263</v>
      </c>
      <c r="BM669" s="227" t="s">
        <v>1003</v>
      </c>
    </row>
    <row r="670" s="2" customFormat="1" ht="24.15" customHeight="1">
      <c r="A670" s="40"/>
      <c r="B670" s="41"/>
      <c r="C670" s="216" t="s">
        <v>1004</v>
      </c>
      <c r="D670" s="216" t="s">
        <v>260</v>
      </c>
      <c r="E670" s="217" t="s">
        <v>1005</v>
      </c>
      <c r="F670" s="218" t="s">
        <v>1006</v>
      </c>
      <c r="G670" s="219" t="s">
        <v>1002</v>
      </c>
      <c r="H670" s="220">
        <v>1</v>
      </c>
      <c r="I670" s="221"/>
      <c r="J670" s="222">
        <f>ROUND(I670*H670,2)</f>
        <v>0</v>
      </c>
      <c r="K670" s="218" t="s">
        <v>35</v>
      </c>
      <c r="L670" s="46"/>
      <c r="M670" s="223" t="s">
        <v>35</v>
      </c>
      <c r="N670" s="224" t="s">
        <v>49</v>
      </c>
      <c r="O670" s="86"/>
      <c r="P670" s="225">
        <f>O670*H670</f>
        <v>0</v>
      </c>
      <c r="Q670" s="225">
        <v>0</v>
      </c>
      <c r="R670" s="225">
        <f>Q670*H670</f>
        <v>0</v>
      </c>
      <c r="S670" s="225">
        <v>0</v>
      </c>
      <c r="T670" s="226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7" t="s">
        <v>263</v>
      </c>
      <c r="AT670" s="227" t="s">
        <v>260</v>
      </c>
      <c r="AU670" s="227" t="s">
        <v>87</v>
      </c>
      <c r="AY670" s="19" t="s">
        <v>258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9" t="s">
        <v>85</v>
      </c>
      <c r="BK670" s="228">
        <f>ROUND(I670*H670,2)</f>
        <v>0</v>
      </c>
      <c r="BL670" s="19" t="s">
        <v>263</v>
      </c>
      <c r="BM670" s="227" t="s">
        <v>1007</v>
      </c>
    </row>
    <row r="671" s="2" customFormat="1" ht="44.25" customHeight="1">
      <c r="A671" s="40"/>
      <c r="B671" s="41"/>
      <c r="C671" s="216" t="s">
        <v>1008</v>
      </c>
      <c r="D671" s="216" t="s">
        <v>260</v>
      </c>
      <c r="E671" s="217" t="s">
        <v>1009</v>
      </c>
      <c r="F671" s="218" t="s">
        <v>1010</v>
      </c>
      <c r="G671" s="219" t="s">
        <v>117</v>
      </c>
      <c r="H671" s="220">
        <v>18.899999999999999</v>
      </c>
      <c r="I671" s="221"/>
      <c r="J671" s="222">
        <f>ROUND(I671*H671,2)</f>
        <v>0</v>
      </c>
      <c r="K671" s="218" t="s">
        <v>273</v>
      </c>
      <c r="L671" s="46"/>
      <c r="M671" s="223" t="s">
        <v>35</v>
      </c>
      <c r="N671" s="224" t="s">
        <v>49</v>
      </c>
      <c r="O671" s="86"/>
      <c r="P671" s="225">
        <f>O671*H671</f>
        <v>0</v>
      </c>
      <c r="Q671" s="225">
        <v>0</v>
      </c>
      <c r="R671" s="225">
        <f>Q671*H671</f>
        <v>0</v>
      </c>
      <c r="S671" s="225">
        <v>0.13100000000000001</v>
      </c>
      <c r="T671" s="226">
        <f>S671*H671</f>
        <v>2.4758999999999998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7" t="s">
        <v>263</v>
      </c>
      <c r="AT671" s="227" t="s">
        <v>260</v>
      </c>
      <c r="AU671" s="227" t="s">
        <v>87</v>
      </c>
      <c r="AY671" s="19" t="s">
        <v>258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9" t="s">
        <v>85</v>
      </c>
      <c r="BK671" s="228">
        <f>ROUND(I671*H671,2)</f>
        <v>0</v>
      </c>
      <c r="BL671" s="19" t="s">
        <v>263</v>
      </c>
      <c r="BM671" s="227" t="s">
        <v>1011</v>
      </c>
    </row>
    <row r="672" s="2" customFormat="1">
      <c r="A672" s="40"/>
      <c r="B672" s="41"/>
      <c r="C672" s="42"/>
      <c r="D672" s="266" t="s">
        <v>275</v>
      </c>
      <c r="E672" s="42"/>
      <c r="F672" s="267" t="s">
        <v>1012</v>
      </c>
      <c r="G672" s="42"/>
      <c r="H672" s="42"/>
      <c r="I672" s="231"/>
      <c r="J672" s="42"/>
      <c r="K672" s="42"/>
      <c r="L672" s="46"/>
      <c r="M672" s="232"/>
      <c r="N672" s="233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275</v>
      </c>
      <c r="AU672" s="19" t="s">
        <v>87</v>
      </c>
    </row>
    <row r="673" s="14" customFormat="1">
      <c r="A673" s="14"/>
      <c r="B673" s="244"/>
      <c r="C673" s="245"/>
      <c r="D673" s="229" t="s">
        <v>267</v>
      </c>
      <c r="E673" s="246" t="s">
        <v>35</v>
      </c>
      <c r="F673" s="247" t="s">
        <v>1013</v>
      </c>
      <c r="G673" s="245"/>
      <c r="H673" s="248">
        <v>18.899999999999999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267</v>
      </c>
      <c r="AU673" s="254" t="s">
        <v>87</v>
      </c>
      <c r="AV673" s="14" t="s">
        <v>87</v>
      </c>
      <c r="AW673" s="14" t="s">
        <v>37</v>
      </c>
      <c r="AX673" s="14" t="s">
        <v>78</v>
      </c>
      <c r="AY673" s="254" t="s">
        <v>258</v>
      </c>
    </row>
    <row r="674" s="15" customFormat="1">
      <c r="A674" s="15"/>
      <c r="B674" s="255"/>
      <c r="C674" s="256"/>
      <c r="D674" s="229" t="s">
        <v>267</v>
      </c>
      <c r="E674" s="257" t="s">
        <v>35</v>
      </c>
      <c r="F674" s="258" t="s">
        <v>270</v>
      </c>
      <c r="G674" s="256"/>
      <c r="H674" s="259">
        <v>18.899999999999999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5" t="s">
        <v>267</v>
      </c>
      <c r="AU674" s="265" t="s">
        <v>87</v>
      </c>
      <c r="AV674" s="15" t="s">
        <v>263</v>
      </c>
      <c r="AW674" s="15" t="s">
        <v>37</v>
      </c>
      <c r="AX674" s="15" t="s">
        <v>85</v>
      </c>
      <c r="AY674" s="265" t="s">
        <v>258</v>
      </c>
    </row>
    <row r="675" s="2" customFormat="1" ht="37.8" customHeight="1">
      <c r="A675" s="40"/>
      <c r="B675" s="41"/>
      <c r="C675" s="216" t="s">
        <v>1014</v>
      </c>
      <c r="D675" s="216" t="s">
        <v>260</v>
      </c>
      <c r="E675" s="217" t="s">
        <v>1015</v>
      </c>
      <c r="F675" s="218" t="s">
        <v>1016</v>
      </c>
      <c r="G675" s="219" t="s">
        <v>156</v>
      </c>
      <c r="H675" s="220">
        <v>9.6240000000000006</v>
      </c>
      <c r="I675" s="221"/>
      <c r="J675" s="222">
        <f>ROUND(I675*H675,2)</f>
        <v>0</v>
      </c>
      <c r="K675" s="218" t="s">
        <v>273</v>
      </c>
      <c r="L675" s="46"/>
      <c r="M675" s="223" t="s">
        <v>35</v>
      </c>
      <c r="N675" s="224" t="s">
        <v>49</v>
      </c>
      <c r="O675" s="86"/>
      <c r="P675" s="225">
        <f>O675*H675</f>
        <v>0</v>
      </c>
      <c r="Q675" s="225">
        <v>0</v>
      </c>
      <c r="R675" s="225">
        <f>Q675*H675</f>
        <v>0</v>
      </c>
      <c r="S675" s="225">
        <v>1.95</v>
      </c>
      <c r="T675" s="226">
        <f>S675*H675</f>
        <v>18.7668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7" t="s">
        <v>263</v>
      </c>
      <c r="AT675" s="227" t="s">
        <v>260</v>
      </c>
      <c r="AU675" s="227" t="s">
        <v>87</v>
      </c>
      <c r="AY675" s="19" t="s">
        <v>258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19" t="s">
        <v>85</v>
      </c>
      <c r="BK675" s="228">
        <f>ROUND(I675*H675,2)</f>
        <v>0</v>
      </c>
      <c r="BL675" s="19" t="s">
        <v>263</v>
      </c>
      <c r="BM675" s="227" t="s">
        <v>1017</v>
      </c>
    </row>
    <row r="676" s="2" customFormat="1">
      <c r="A676" s="40"/>
      <c r="B676" s="41"/>
      <c r="C676" s="42"/>
      <c r="D676" s="266" t="s">
        <v>275</v>
      </c>
      <c r="E676" s="42"/>
      <c r="F676" s="267" t="s">
        <v>1018</v>
      </c>
      <c r="G676" s="42"/>
      <c r="H676" s="42"/>
      <c r="I676" s="231"/>
      <c r="J676" s="42"/>
      <c r="K676" s="42"/>
      <c r="L676" s="46"/>
      <c r="M676" s="232"/>
      <c r="N676" s="233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275</v>
      </c>
      <c r="AU676" s="19" t="s">
        <v>87</v>
      </c>
    </row>
    <row r="677" s="14" customFormat="1">
      <c r="A677" s="14"/>
      <c r="B677" s="244"/>
      <c r="C677" s="245"/>
      <c r="D677" s="229" t="s">
        <v>267</v>
      </c>
      <c r="E677" s="246" t="s">
        <v>35</v>
      </c>
      <c r="F677" s="247" t="s">
        <v>1019</v>
      </c>
      <c r="G677" s="245"/>
      <c r="H677" s="248">
        <v>0.60799999999999998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267</v>
      </c>
      <c r="AU677" s="254" t="s">
        <v>87</v>
      </c>
      <c r="AV677" s="14" t="s">
        <v>87</v>
      </c>
      <c r="AW677" s="14" t="s">
        <v>37</v>
      </c>
      <c r="AX677" s="14" t="s">
        <v>78</v>
      </c>
      <c r="AY677" s="254" t="s">
        <v>258</v>
      </c>
    </row>
    <row r="678" s="14" customFormat="1">
      <c r="A678" s="14"/>
      <c r="B678" s="244"/>
      <c r="C678" s="245"/>
      <c r="D678" s="229" t="s">
        <v>267</v>
      </c>
      <c r="E678" s="246" t="s">
        <v>35</v>
      </c>
      <c r="F678" s="247" t="s">
        <v>1020</v>
      </c>
      <c r="G678" s="245"/>
      <c r="H678" s="248">
        <v>1.5700000000000001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267</v>
      </c>
      <c r="AU678" s="254" t="s">
        <v>87</v>
      </c>
      <c r="AV678" s="14" t="s">
        <v>87</v>
      </c>
      <c r="AW678" s="14" t="s">
        <v>37</v>
      </c>
      <c r="AX678" s="14" t="s">
        <v>78</v>
      </c>
      <c r="AY678" s="254" t="s">
        <v>258</v>
      </c>
    </row>
    <row r="679" s="14" customFormat="1">
      <c r="A679" s="14"/>
      <c r="B679" s="244"/>
      <c r="C679" s="245"/>
      <c r="D679" s="229" t="s">
        <v>267</v>
      </c>
      <c r="E679" s="246" t="s">
        <v>35</v>
      </c>
      <c r="F679" s="247" t="s">
        <v>1021</v>
      </c>
      <c r="G679" s="245"/>
      <c r="H679" s="248">
        <v>7.4459999999999997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267</v>
      </c>
      <c r="AU679" s="254" t="s">
        <v>87</v>
      </c>
      <c r="AV679" s="14" t="s">
        <v>87</v>
      </c>
      <c r="AW679" s="14" t="s">
        <v>37</v>
      </c>
      <c r="AX679" s="14" t="s">
        <v>78</v>
      </c>
      <c r="AY679" s="254" t="s">
        <v>258</v>
      </c>
    </row>
    <row r="680" s="15" customFormat="1">
      <c r="A680" s="15"/>
      <c r="B680" s="255"/>
      <c r="C680" s="256"/>
      <c r="D680" s="229" t="s">
        <v>267</v>
      </c>
      <c r="E680" s="257" t="s">
        <v>35</v>
      </c>
      <c r="F680" s="258" t="s">
        <v>270</v>
      </c>
      <c r="G680" s="256"/>
      <c r="H680" s="259">
        <v>9.6240000000000006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5" t="s">
        <v>267</v>
      </c>
      <c r="AU680" s="265" t="s">
        <v>87</v>
      </c>
      <c r="AV680" s="15" t="s">
        <v>263</v>
      </c>
      <c r="AW680" s="15" t="s">
        <v>37</v>
      </c>
      <c r="AX680" s="15" t="s">
        <v>85</v>
      </c>
      <c r="AY680" s="265" t="s">
        <v>258</v>
      </c>
    </row>
    <row r="681" s="2" customFormat="1" ht="24.15" customHeight="1">
      <c r="A681" s="40"/>
      <c r="B681" s="41"/>
      <c r="C681" s="216" t="s">
        <v>152</v>
      </c>
      <c r="D681" s="216" t="s">
        <v>260</v>
      </c>
      <c r="E681" s="217" t="s">
        <v>1022</v>
      </c>
      <c r="F681" s="218" t="s">
        <v>1023</v>
      </c>
      <c r="G681" s="219" t="s">
        <v>117</v>
      </c>
      <c r="H681" s="220">
        <v>20.719999999999999</v>
      </c>
      <c r="I681" s="221"/>
      <c r="J681" s="222">
        <f>ROUND(I681*H681,2)</f>
        <v>0</v>
      </c>
      <c r="K681" s="218" t="s">
        <v>273</v>
      </c>
      <c r="L681" s="46"/>
      <c r="M681" s="223" t="s">
        <v>35</v>
      </c>
      <c r="N681" s="224" t="s">
        <v>49</v>
      </c>
      <c r="O681" s="86"/>
      <c r="P681" s="225">
        <f>O681*H681</f>
        <v>0</v>
      </c>
      <c r="Q681" s="225">
        <v>0</v>
      </c>
      <c r="R681" s="225">
        <f>Q681*H681</f>
        <v>0</v>
      </c>
      <c r="S681" s="225">
        <v>0.055</v>
      </c>
      <c r="T681" s="226">
        <f>S681*H681</f>
        <v>1.1396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7" t="s">
        <v>263</v>
      </c>
      <c r="AT681" s="227" t="s">
        <v>260</v>
      </c>
      <c r="AU681" s="227" t="s">
        <v>87</v>
      </c>
      <c r="AY681" s="19" t="s">
        <v>258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9" t="s">
        <v>85</v>
      </c>
      <c r="BK681" s="228">
        <f>ROUND(I681*H681,2)</f>
        <v>0</v>
      </c>
      <c r="BL681" s="19" t="s">
        <v>263</v>
      </c>
      <c r="BM681" s="227" t="s">
        <v>1024</v>
      </c>
    </row>
    <row r="682" s="2" customFormat="1">
      <c r="A682" s="40"/>
      <c r="B682" s="41"/>
      <c r="C682" s="42"/>
      <c r="D682" s="266" t="s">
        <v>275</v>
      </c>
      <c r="E682" s="42"/>
      <c r="F682" s="267" t="s">
        <v>1025</v>
      </c>
      <c r="G682" s="42"/>
      <c r="H682" s="42"/>
      <c r="I682" s="231"/>
      <c r="J682" s="42"/>
      <c r="K682" s="42"/>
      <c r="L682" s="46"/>
      <c r="M682" s="232"/>
      <c r="N682" s="233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275</v>
      </c>
      <c r="AU682" s="19" t="s">
        <v>87</v>
      </c>
    </row>
    <row r="683" s="14" customFormat="1">
      <c r="A683" s="14"/>
      <c r="B683" s="244"/>
      <c r="C683" s="245"/>
      <c r="D683" s="229" t="s">
        <v>267</v>
      </c>
      <c r="E683" s="246" t="s">
        <v>35</v>
      </c>
      <c r="F683" s="247" t="s">
        <v>1026</v>
      </c>
      <c r="G683" s="245"/>
      <c r="H683" s="248">
        <v>17.920000000000002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267</v>
      </c>
      <c r="AU683" s="254" t="s">
        <v>87</v>
      </c>
      <c r="AV683" s="14" t="s">
        <v>87</v>
      </c>
      <c r="AW683" s="14" t="s">
        <v>37</v>
      </c>
      <c r="AX683" s="14" t="s">
        <v>78</v>
      </c>
      <c r="AY683" s="254" t="s">
        <v>258</v>
      </c>
    </row>
    <row r="684" s="14" customFormat="1">
      <c r="A684" s="14"/>
      <c r="B684" s="244"/>
      <c r="C684" s="245"/>
      <c r="D684" s="229" t="s">
        <v>267</v>
      </c>
      <c r="E684" s="246" t="s">
        <v>35</v>
      </c>
      <c r="F684" s="247" t="s">
        <v>1027</v>
      </c>
      <c r="G684" s="245"/>
      <c r="H684" s="248">
        <v>2.7999999999999998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267</v>
      </c>
      <c r="AU684" s="254" t="s">
        <v>87</v>
      </c>
      <c r="AV684" s="14" t="s">
        <v>87</v>
      </c>
      <c r="AW684" s="14" t="s">
        <v>37</v>
      </c>
      <c r="AX684" s="14" t="s">
        <v>78</v>
      </c>
      <c r="AY684" s="254" t="s">
        <v>258</v>
      </c>
    </row>
    <row r="685" s="15" customFormat="1">
      <c r="A685" s="15"/>
      <c r="B685" s="255"/>
      <c r="C685" s="256"/>
      <c r="D685" s="229" t="s">
        <v>267</v>
      </c>
      <c r="E685" s="257" t="s">
        <v>35</v>
      </c>
      <c r="F685" s="258" t="s">
        <v>270</v>
      </c>
      <c r="G685" s="256"/>
      <c r="H685" s="259">
        <v>20.719999999999999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5" t="s">
        <v>267</v>
      </c>
      <c r="AU685" s="265" t="s">
        <v>87</v>
      </c>
      <c r="AV685" s="15" t="s">
        <v>263</v>
      </c>
      <c r="AW685" s="15" t="s">
        <v>37</v>
      </c>
      <c r="AX685" s="15" t="s">
        <v>85</v>
      </c>
      <c r="AY685" s="265" t="s">
        <v>258</v>
      </c>
    </row>
    <row r="686" s="2" customFormat="1" ht="21.75" customHeight="1">
      <c r="A686" s="40"/>
      <c r="B686" s="41"/>
      <c r="C686" s="216" t="s">
        <v>1028</v>
      </c>
      <c r="D686" s="216" t="s">
        <v>260</v>
      </c>
      <c r="E686" s="217" t="s">
        <v>1029</v>
      </c>
      <c r="F686" s="218" t="s">
        <v>1030</v>
      </c>
      <c r="G686" s="219" t="s">
        <v>156</v>
      </c>
      <c r="H686" s="220">
        <v>2.552</v>
      </c>
      <c r="I686" s="221"/>
      <c r="J686" s="222">
        <f>ROUND(I686*H686,2)</f>
        <v>0</v>
      </c>
      <c r="K686" s="218" t="s">
        <v>273</v>
      </c>
      <c r="L686" s="46"/>
      <c r="M686" s="223" t="s">
        <v>35</v>
      </c>
      <c r="N686" s="224" t="s">
        <v>49</v>
      </c>
      <c r="O686" s="86"/>
      <c r="P686" s="225">
        <f>O686*H686</f>
        <v>0</v>
      </c>
      <c r="Q686" s="225">
        <v>0</v>
      </c>
      <c r="R686" s="225">
        <f>Q686*H686</f>
        <v>0</v>
      </c>
      <c r="S686" s="225">
        <v>1.7</v>
      </c>
      <c r="T686" s="226">
        <f>S686*H686</f>
        <v>4.3384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7" t="s">
        <v>263</v>
      </c>
      <c r="AT686" s="227" t="s">
        <v>260</v>
      </c>
      <c r="AU686" s="227" t="s">
        <v>87</v>
      </c>
      <c r="AY686" s="19" t="s">
        <v>258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9" t="s">
        <v>85</v>
      </c>
      <c r="BK686" s="228">
        <f>ROUND(I686*H686,2)</f>
        <v>0</v>
      </c>
      <c r="BL686" s="19" t="s">
        <v>263</v>
      </c>
      <c r="BM686" s="227" t="s">
        <v>1031</v>
      </c>
    </row>
    <row r="687" s="2" customFormat="1">
      <c r="A687" s="40"/>
      <c r="B687" s="41"/>
      <c r="C687" s="42"/>
      <c r="D687" s="266" t="s">
        <v>275</v>
      </c>
      <c r="E687" s="42"/>
      <c r="F687" s="267" t="s">
        <v>1032</v>
      </c>
      <c r="G687" s="42"/>
      <c r="H687" s="42"/>
      <c r="I687" s="231"/>
      <c r="J687" s="42"/>
      <c r="K687" s="42"/>
      <c r="L687" s="46"/>
      <c r="M687" s="232"/>
      <c r="N687" s="233"/>
      <c r="O687" s="86"/>
      <c r="P687" s="86"/>
      <c r="Q687" s="86"/>
      <c r="R687" s="86"/>
      <c r="S687" s="86"/>
      <c r="T687" s="87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275</v>
      </c>
      <c r="AU687" s="19" t="s">
        <v>87</v>
      </c>
    </row>
    <row r="688" s="14" customFormat="1">
      <c r="A688" s="14"/>
      <c r="B688" s="244"/>
      <c r="C688" s="245"/>
      <c r="D688" s="229" t="s">
        <v>267</v>
      </c>
      <c r="E688" s="246" t="s">
        <v>35</v>
      </c>
      <c r="F688" s="247" t="s">
        <v>1033</v>
      </c>
      <c r="G688" s="245"/>
      <c r="H688" s="248">
        <v>2.552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267</v>
      </c>
      <c r="AU688" s="254" t="s">
        <v>87</v>
      </c>
      <c r="AV688" s="14" t="s">
        <v>87</v>
      </c>
      <c r="AW688" s="14" t="s">
        <v>37</v>
      </c>
      <c r="AX688" s="14" t="s">
        <v>78</v>
      </c>
      <c r="AY688" s="254" t="s">
        <v>258</v>
      </c>
    </row>
    <row r="689" s="15" customFormat="1">
      <c r="A689" s="15"/>
      <c r="B689" s="255"/>
      <c r="C689" s="256"/>
      <c r="D689" s="229" t="s">
        <v>267</v>
      </c>
      <c r="E689" s="257" t="s">
        <v>35</v>
      </c>
      <c r="F689" s="258" t="s">
        <v>270</v>
      </c>
      <c r="G689" s="256"/>
      <c r="H689" s="259">
        <v>2.552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5" t="s">
        <v>267</v>
      </c>
      <c r="AU689" s="265" t="s">
        <v>87</v>
      </c>
      <c r="AV689" s="15" t="s">
        <v>263</v>
      </c>
      <c r="AW689" s="15" t="s">
        <v>37</v>
      </c>
      <c r="AX689" s="15" t="s">
        <v>85</v>
      </c>
      <c r="AY689" s="265" t="s">
        <v>258</v>
      </c>
    </row>
    <row r="690" s="2" customFormat="1" ht="24.15" customHeight="1">
      <c r="A690" s="40"/>
      <c r="B690" s="41"/>
      <c r="C690" s="216" t="s">
        <v>1034</v>
      </c>
      <c r="D690" s="216" t="s">
        <v>260</v>
      </c>
      <c r="E690" s="217" t="s">
        <v>1035</v>
      </c>
      <c r="F690" s="218" t="s">
        <v>1036</v>
      </c>
      <c r="G690" s="219" t="s">
        <v>156</v>
      </c>
      <c r="H690" s="220">
        <v>0.22500000000000001</v>
      </c>
      <c r="I690" s="221"/>
      <c r="J690" s="222">
        <f>ROUND(I690*H690,2)</f>
        <v>0</v>
      </c>
      <c r="K690" s="218" t="s">
        <v>273</v>
      </c>
      <c r="L690" s="46"/>
      <c r="M690" s="223" t="s">
        <v>35</v>
      </c>
      <c r="N690" s="224" t="s">
        <v>49</v>
      </c>
      <c r="O690" s="86"/>
      <c r="P690" s="225">
        <f>O690*H690</f>
        <v>0</v>
      </c>
      <c r="Q690" s="225">
        <v>0</v>
      </c>
      <c r="R690" s="225">
        <f>Q690*H690</f>
        <v>0</v>
      </c>
      <c r="S690" s="225">
        <v>2.2000000000000002</v>
      </c>
      <c r="T690" s="226">
        <f>S690*H690</f>
        <v>0.49500000000000005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7" t="s">
        <v>263</v>
      </c>
      <c r="AT690" s="227" t="s">
        <v>260</v>
      </c>
      <c r="AU690" s="227" t="s">
        <v>87</v>
      </c>
      <c r="AY690" s="19" t="s">
        <v>258</v>
      </c>
      <c r="BE690" s="228">
        <f>IF(N690="základní",J690,0)</f>
        <v>0</v>
      </c>
      <c r="BF690" s="228">
        <f>IF(N690="snížená",J690,0)</f>
        <v>0</v>
      </c>
      <c r="BG690" s="228">
        <f>IF(N690="zákl. přenesená",J690,0)</f>
        <v>0</v>
      </c>
      <c r="BH690" s="228">
        <f>IF(N690="sníž. přenesená",J690,0)</f>
        <v>0</v>
      </c>
      <c r="BI690" s="228">
        <f>IF(N690="nulová",J690,0)</f>
        <v>0</v>
      </c>
      <c r="BJ690" s="19" t="s">
        <v>85</v>
      </c>
      <c r="BK690" s="228">
        <f>ROUND(I690*H690,2)</f>
        <v>0</v>
      </c>
      <c r="BL690" s="19" t="s">
        <v>263</v>
      </c>
      <c r="BM690" s="227" t="s">
        <v>1037</v>
      </c>
    </row>
    <row r="691" s="2" customFormat="1">
      <c r="A691" s="40"/>
      <c r="B691" s="41"/>
      <c r="C691" s="42"/>
      <c r="D691" s="266" t="s">
        <v>275</v>
      </c>
      <c r="E691" s="42"/>
      <c r="F691" s="267" t="s">
        <v>1038</v>
      </c>
      <c r="G691" s="42"/>
      <c r="H691" s="42"/>
      <c r="I691" s="231"/>
      <c r="J691" s="42"/>
      <c r="K691" s="42"/>
      <c r="L691" s="46"/>
      <c r="M691" s="232"/>
      <c r="N691" s="233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275</v>
      </c>
      <c r="AU691" s="19" t="s">
        <v>87</v>
      </c>
    </row>
    <row r="692" s="14" customFormat="1">
      <c r="A692" s="14"/>
      <c r="B692" s="244"/>
      <c r="C692" s="245"/>
      <c r="D692" s="229" t="s">
        <v>267</v>
      </c>
      <c r="E692" s="246" t="s">
        <v>35</v>
      </c>
      <c r="F692" s="247" t="s">
        <v>1039</v>
      </c>
      <c r="G692" s="245"/>
      <c r="H692" s="248">
        <v>0.22500000000000001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267</v>
      </c>
      <c r="AU692" s="254" t="s">
        <v>87</v>
      </c>
      <c r="AV692" s="14" t="s">
        <v>87</v>
      </c>
      <c r="AW692" s="14" t="s">
        <v>37</v>
      </c>
      <c r="AX692" s="14" t="s">
        <v>85</v>
      </c>
      <c r="AY692" s="254" t="s">
        <v>258</v>
      </c>
    </row>
    <row r="693" s="2" customFormat="1" ht="33" customHeight="1">
      <c r="A693" s="40"/>
      <c r="B693" s="41"/>
      <c r="C693" s="216" t="s">
        <v>1040</v>
      </c>
      <c r="D693" s="216" t="s">
        <v>260</v>
      </c>
      <c r="E693" s="217" t="s">
        <v>1041</v>
      </c>
      <c r="F693" s="218" t="s">
        <v>1042</v>
      </c>
      <c r="G693" s="219" t="s">
        <v>156</v>
      </c>
      <c r="H693" s="220">
        <v>0.22500000000000001</v>
      </c>
      <c r="I693" s="221"/>
      <c r="J693" s="222">
        <f>ROUND(I693*H693,2)</f>
        <v>0</v>
      </c>
      <c r="K693" s="218" t="s">
        <v>273</v>
      </c>
      <c r="L693" s="46"/>
      <c r="M693" s="223" t="s">
        <v>35</v>
      </c>
      <c r="N693" s="224" t="s">
        <v>49</v>
      </c>
      <c r="O693" s="86"/>
      <c r="P693" s="225">
        <f>O693*H693</f>
        <v>0</v>
      </c>
      <c r="Q693" s="225">
        <v>0</v>
      </c>
      <c r="R693" s="225">
        <f>Q693*H693</f>
        <v>0</v>
      </c>
      <c r="S693" s="225">
        <v>0.043999999999999997</v>
      </c>
      <c r="T693" s="226">
        <f>S693*H693</f>
        <v>0.0098999999999999991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7" t="s">
        <v>263</v>
      </c>
      <c r="AT693" s="227" t="s">
        <v>260</v>
      </c>
      <c r="AU693" s="227" t="s">
        <v>87</v>
      </c>
      <c r="AY693" s="19" t="s">
        <v>258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9" t="s">
        <v>85</v>
      </c>
      <c r="BK693" s="228">
        <f>ROUND(I693*H693,2)</f>
        <v>0</v>
      </c>
      <c r="BL693" s="19" t="s">
        <v>263</v>
      </c>
      <c r="BM693" s="227" t="s">
        <v>1043</v>
      </c>
    </row>
    <row r="694" s="2" customFormat="1">
      <c r="A694" s="40"/>
      <c r="B694" s="41"/>
      <c r="C694" s="42"/>
      <c r="D694" s="266" t="s">
        <v>275</v>
      </c>
      <c r="E694" s="42"/>
      <c r="F694" s="267" t="s">
        <v>1044</v>
      </c>
      <c r="G694" s="42"/>
      <c r="H694" s="42"/>
      <c r="I694" s="231"/>
      <c r="J694" s="42"/>
      <c r="K694" s="42"/>
      <c r="L694" s="46"/>
      <c r="M694" s="232"/>
      <c r="N694" s="233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275</v>
      </c>
      <c r="AU694" s="19" t="s">
        <v>87</v>
      </c>
    </row>
    <row r="695" s="14" customFormat="1">
      <c r="A695" s="14"/>
      <c r="B695" s="244"/>
      <c r="C695" s="245"/>
      <c r="D695" s="229" t="s">
        <v>267</v>
      </c>
      <c r="E695" s="246" t="s">
        <v>35</v>
      </c>
      <c r="F695" s="247" t="s">
        <v>1039</v>
      </c>
      <c r="G695" s="245"/>
      <c r="H695" s="248">
        <v>0.22500000000000001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267</v>
      </c>
      <c r="AU695" s="254" t="s">
        <v>87</v>
      </c>
      <c r="AV695" s="14" t="s">
        <v>87</v>
      </c>
      <c r="AW695" s="14" t="s">
        <v>37</v>
      </c>
      <c r="AX695" s="14" t="s">
        <v>85</v>
      </c>
      <c r="AY695" s="254" t="s">
        <v>258</v>
      </c>
    </row>
    <row r="696" s="2" customFormat="1" ht="37.8" customHeight="1">
      <c r="A696" s="40"/>
      <c r="B696" s="41"/>
      <c r="C696" s="216" t="s">
        <v>1045</v>
      </c>
      <c r="D696" s="216" t="s">
        <v>260</v>
      </c>
      <c r="E696" s="217" t="s">
        <v>1046</v>
      </c>
      <c r="F696" s="218" t="s">
        <v>1047</v>
      </c>
      <c r="G696" s="219" t="s">
        <v>124</v>
      </c>
      <c r="H696" s="220">
        <v>98.780000000000001</v>
      </c>
      <c r="I696" s="221"/>
      <c r="J696" s="222">
        <f>ROUND(I696*H696,2)</f>
        <v>0</v>
      </c>
      <c r="K696" s="218" t="s">
        <v>35</v>
      </c>
      <c r="L696" s="46"/>
      <c r="M696" s="223" t="s">
        <v>35</v>
      </c>
      <c r="N696" s="224" t="s">
        <v>49</v>
      </c>
      <c r="O696" s="86"/>
      <c r="P696" s="225">
        <f>O696*H696</f>
        <v>0</v>
      </c>
      <c r="Q696" s="225">
        <v>0</v>
      </c>
      <c r="R696" s="225">
        <f>Q696*H696</f>
        <v>0</v>
      </c>
      <c r="S696" s="225">
        <v>0.023</v>
      </c>
      <c r="T696" s="226">
        <f>S696*H696</f>
        <v>2.2719399999999998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7" t="s">
        <v>263</v>
      </c>
      <c r="AT696" s="227" t="s">
        <v>260</v>
      </c>
      <c r="AU696" s="227" t="s">
        <v>87</v>
      </c>
      <c r="AY696" s="19" t="s">
        <v>258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9" t="s">
        <v>85</v>
      </c>
      <c r="BK696" s="228">
        <f>ROUND(I696*H696,2)</f>
        <v>0</v>
      </c>
      <c r="BL696" s="19" t="s">
        <v>263</v>
      </c>
      <c r="BM696" s="227" t="s">
        <v>1048</v>
      </c>
    </row>
    <row r="697" s="2" customFormat="1">
      <c r="A697" s="40"/>
      <c r="B697" s="41"/>
      <c r="C697" s="42"/>
      <c r="D697" s="229" t="s">
        <v>265</v>
      </c>
      <c r="E697" s="42"/>
      <c r="F697" s="230" t="s">
        <v>266</v>
      </c>
      <c r="G697" s="42"/>
      <c r="H697" s="42"/>
      <c r="I697" s="231"/>
      <c r="J697" s="42"/>
      <c r="K697" s="42"/>
      <c r="L697" s="46"/>
      <c r="M697" s="232"/>
      <c r="N697" s="233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265</v>
      </c>
      <c r="AU697" s="19" t="s">
        <v>87</v>
      </c>
    </row>
    <row r="698" s="13" customFormat="1">
      <c r="A698" s="13"/>
      <c r="B698" s="234"/>
      <c r="C698" s="235"/>
      <c r="D698" s="229" t="s">
        <v>267</v>
      </c>
      <c r="E698" s="236" t="s">
        <v>35</v>
      </c>
      <c r="F698" s="237" t="s">
        <v>1049</v>
      </c>
      <c r="G698" s="235"/>
      <c r="H698" s="236" t="s">
        <v>35</v>
      </c>
      <c r="I698" s="238"/>
      <c r="J698" s="235"/>
      <c r="K698" s="235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267</v>
      </c>
      <c r="AU698" s="243" t="s">
        <v>87</v>
      </c>
      <c r="AV698" s="13" t="s">
        <v>85</v>
      </c>
      <c r="AW698" s="13" t="s">
        <v>37</v>
      </c>
      <c r="AX698" s="13" t="s">
        <v>78</v>
      </c>
      <c r="AY698" s="243" t="s">
        <v>258</v>
      </c>
    </row>
    <row r="699" s="14" customFormat="1">
      <c r="A699" s="14"/>
      <c r="B699" s="244"/>
      <c r="C699" s="245"/>
      <c r="D699" s="229" t="s">
        <v>267</v>
      </c>
      <c r="E699" s="246" t="s">
        <v>35</v>
      </c>
      <c r="F699" s="247" t="s">
        <v>1050</v>
      </c>
      <c r="G699" s="245"/>
      <c r="H699" s="248">
        <v>12.220000000000001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267</v>
      </c>
      <c r="AU699" s="254" t="s">
        <v>87</v>
      </c>
      <c r="AV699" s="14" t="s">
        <v>87</v>
      </c>
      <c r="AW699" s="14" t="s">
        <v>37</v>
      </c>
      <c r="AX699" s="14" t="s">
        <v>78</v>
      </c>
      <c r="AY699" s="254" t="s">
        <v>258</v>
      </c>
    </row>
    <row r="700" s="14" customFormat="1">
      <c r="A700" s="14"/>
      <c r="B700" s="244"/>
      <c r="C700" s="245"/>
      <c r="D700" s="229" t="s">
        <v>267</v>
      </c>
      <c r="E700" s="246" t="s">
        <v>35</v>
      </c>
      <c r="F700" s="247" t="s">
        <v>1051</v>
      </c>
      <c r="G700" s="245"/>
      <c r="H700" s="248">
        <v>37.619999999999997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267</v>
      </c>
      <c r="AU700" s="254" t="s">
        <v>87</v>
      </c>
      <c r="AV700" s="14" t="s">
        <v>87</v>
      </c>
      <c r="AW700" s="14" t="s">
        <v>37</v>
      </c>
      <c r="AX700" s="14" t="s">
        <v>78</v>
      </c>
      <c r="AY700" s="254" t="s">
        <v>258</v>
      </c>
    </row>
    <row r="701" s="14" customFormat="1">
      <c r="A701" s="14"/>
      <c r="B701" s="244"/>
      <c r="C701" s="245"/>
      <c r="D701" s="229" t="s">
        <v>267</v>
      </c>
      <c r="E701" s="246" t="s">
        <v>35</v>
      </c>
      <c r="F701" s="247" t="s">
        <v>1052</v>
      </c>
      <c r="G701" s="245"/>
      <c r="H701" s="248">
        <v>13.27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267</v>
      </c>
      <c r="AU701" s="254" t="s">
        <v>87</v>
      </c>
      <c r="AV701" s="14" t="s">
        <v>87</v>
      </c>
      <c r="AW701" s="14" t="s">
        <v>37</v>
      </c>
      <c r="AX701" s="14" t="s">
        <v>78</v>
      </c>
      <c r="AY701" s="254" t="s">
        <v>258</v>
      </c>
    </row>
    <row r="702" s="14" customFormat="1">
      <c r="A702" s="14"/>
      <c r="B702" s="244"/>
      <c r="C702" s="245"/>
      <c r="D702" s="229" t="s">
        <v>267</v>
      </c>
      <c r="E702" s="246" t="s">
        <v>35</v>
      </c>
      <c r="F702" s="247" t="s">
        <v>1053</v>
      </c>
      <c r="G702" s="245"/>
      <c r="H702" s="248">
        <v>22.34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267</v>
      </c>
      <c r="AU702" s="254" t="s">
        <v>87</v>
      </c>
      <c r="AV702" s="14" t="s">
        <v>87</v>
      </c>
      <c r="AW702" s="14" t="s">
        <v>37</v>
      </c>
      <c r="AX702" s="14" t="s">
        <v>78</v>
      </c>
      <c r="AY702" s="254" t="s">
        <v>258</v>
      </c>
    </row>
    <row r="703" s="14" customFormat="1">
      <c r="A703" s="14"/>
      <c r="B703" s="244"/>
      <c r="C703" s="245"/>
      <c r="D703" s="229" t="s">
        <v>267</v>
      </c>
      <c r="E703" s="246" t="s">
        <v>35</v>
      </c>
      <c r="F703" s="247" t="s">
        <v>1054</v>
      </c>
      <c r="G703" s="245"/>
      <c r="H703" s="248">
        <v>13.33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267</v>
      </c>
      <c r="AU703" s="254" t="s">
        <v>87</v>
      </c>
      <c r="AV703" s="14" t="s">
        <v>87</v>
      </c>
      <c r="AW703" s="14" t="s">
        <v>37</v>
      </c>
      <c r="AX703" s="14" t="s">
        <v>78</v>
      </c>
      <c r="AY703" s="254" t="s">
        <v>258</v>
      </c>
    </row>
    <row r="704" s="15" customFormat="1">
      <c r="A704" s="15"/>
      <c r="B704" s="255"/>
      <c r="C704" s="256"/>
      <c r="D704" s="229" t="s">
        <v>267</v>
      </c>
      <c r="E704" s="257" t="s">
        <v>35</v>
      </c>
      <c r="F704" s="258" t="s">
        <v>270</v>
      </c>
      <c r="G704" s="256"/>
      <c r="H704" s="259">
        <v>98.780000000000001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5" t="s">
        <v>267</v>
      </c>
      <c r="AU704" s="265" t="s">
        <v>87</v>
      </c>
      <c r="AV704" s="15" t="s">
        <v>263</v>
      </c>
      <c r="AW704" s="15" t="s">
        <v>37</v>
      </c>
      <c r="AX704" s="15" t="s">
        <v>85</v>
      </c>
      <c r="AY704" s="265" t="s">
        <v>258</v>
      </c>
    </row>
    <row r="705" s="2" customFormat="1" ht="49.05" customHeight="1">
      <c r="A705" s="40"/>
      <c r="B705" s="41"/>
      <c r="C705" s="216" t="s">
        <v>1055</v>
      </c>
      <c r="D705" s="216" t="s">
        <v>260</v>
      </c>
      <c r="E705" s="217" t="s">
        <v>1056</v>
      </c>
      <c r="F705" s="218" t="s">
        <v>1057</v>
      </c>
      <c r="G705" s="219" t="s">
        <v>1058</v>
      </c>
      <c r="H705" s="220">
        <v>1</v>
      </c>
      <c r="I705" s="221"/>
      <c r="J705" s="222">
        <f>ROUND(I705*H705,2)</f>
        <v>0</v>
      </c>
      <c r="K705" s="218" t="s">
        <v>35</v>
      </c>
      <c r="L705" s="46"/>
      <c r="M705" s="223" t="s">
        <v>35</v>
      </c>
      <c r="N705" s="224" t="s">
        <v>49</v>
      </c>
      <c r="O705" s="86"/>
      <c r="P705" s="225">
        <f>O705*H705</f>
        <v>0</v>
      </c>
      <c r="Q705" s="225">
        <v>0</v>
      </c>
      <c r="R705" s="225">
        <f>Q705*H705</f>
        <v>0</v>
      </c>
      <c r="S705" s="225">
        <v>0</v>
      </c>
      <c r="T705" s="226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27" t="s">
        <v>263</v>
      </c>
      <c r="AT705" s="227" t="s">
        <v>260</v>
      </c>
      <c r="AU705" s="227" t="s">
        <v>87</v>
      </c>
      <c r="AY705" s="19" t="s">
        <v>258</v>
      </c>
      <c r="BE705" s="228">
        <f>IF(N705="základní",J705,0)</f>
        <v>0</v>
      </c>
      <c r="BF705" s="228">
        <f>IF(N705="snížená",J705,0)</f>
        <v>0</v>
      </c>
      <c r="BG705" s="228">
        <f>IF(N705="zákl. přenesená",J705,0)</f>
        <v>0</v>
      </c>
      <c r="BH705" s="228">
        <f>IF(N705="sníž. přenesená",J705,0)</f>
        <v>0</v>
      </c>
      <c r="BI705" s="228">
        <f>IF(N705="nulová",J705,0)</f>
        <v>0</v>
      </c>
      <c r="BJ705" s="19" t="s">
        <v>85</v>
      </c>
      <c r="BK705" s="228">
        <f>ROUND(I705*H705,2)</f>
        <v>0</v>
      </c>
      <c r="BL705" s="19" t="s">
        <v>263</v>
      </c>
      <c r="BM705" s="227" t="s">
        <v>1059</v>
      </c>
    </row>
    <row r="706" s="2" customFormat="1" ht="37.8" customHeight="1">
      <c r="A706" s="40"/>
      <c r="B706" s="41"/>
      <c r="C706" s="216" t="s">
        <v>1060</v>
      </c>
      <c r="D706" s="216" t="s">
        <v>260</v>
      </c>
      <c r="E706" s="217" t="s">
        <v>1061</v>
      </c>
      <c r="F706" s="218" t="s">
        <v>1062</v>
      </c>
      <c r="G706" s="219" t="s">
        <v>1058</v>
      </c>
      <c r="H706" s="220">
        <v>1</v>
      </c>
      <c r="I706" s="221"/>
      <c r="J706" s="222">
        <f>ROUND(I706*H706,2)</f>
        <v>0</v>
      </c>
      <c r="K706" s="218" t="s">
        <v>35</v>
      </c>
      <c r="L706" s="46"/>
      <c r="M706" s="223" t="s">
        <v>35</v>
      </c>
      <c r="N706" s="224" t="s">
        <v>49</v>
      </c>
      <c r="O706" s="86"/>
      <c r="P706" s="225">
        <f>O706*H706</f>
        <v>0</v>
      </c>
      <c r="Q706" s="225">
        <v>0</v>
      </c>
      <c r="R706" s="225">
        <f>Q706*H706</f>
        <v>0</v>
      </c>
      <c r="S706" s="225">
        <v>0</v>
      </c>
      <c r="T706" s="22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7" t="s">
        <v>263</v>
      </c>
      <c r="AT706" s="227" t="s">
        <v>260</v>
      </c>
      <c r="AU706" s="227" t="s">
        <v>87</v>
      </c>
      <c r="AY706" s="19" t="s">
        <v>258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9" t="s">
        <v>85</v>
      </c>
      <c r="BK706" s="228">
        <f>ROUND(I706*H706,2)</f>
        <v>0</v>
      </c>
      <c r="BL706" s="19" t="s">
        <v>263</v>
      </c>
      <c r="BM706" s="227" t="s">
        <v>1063</v>
      </c>
    </row>
    <row r="707" s="2" customFormat="1" ht="33" customHeight="1">
      <c r="A707" s="40"/>
      <c r="B707" s="41"/>
      <c r="C707" s="216" t="s">
        <v>1064</v>
      </c>
      <c r="D707" s="216" t="s">
        <v>260</v>
      </c>
      <c r="E707" s="217" t="s">
        <v>1065</v>
      </c>
      <c r="F707" s="218" t="s">
        <v>1066</v>
      </c>
      <c r="G707" s="219" t="s">
        <v>1058</v>
      </c>
      <c r="H707" s="220">
        <v>8</v>
      </c>
      <c r="I707" s="221"/>
      <c r="J707" s="222">
        <f>ROUND(I707*H707,2)</f>
        <v>0</v>
      </c>
      <c r="K707" s="218" t="s">
        <v>35</v>
      </c>
      <c r="L707" s="46"/>
      <c r="M707" s="223" t="s">
        <v>35</v>
      </c>
      <c r="N707" s="224" t="s">
        <v>49</v>
      </c>
      <c r="O707" s="86"/>
      <c r="P707" s="225">
        <f>O707*H707</f>
        <v>0</v>
      </c>
      <c r="Q707" s="225">
        <v>0</v>
      </c>
      <c r="R707" s="225">
        <f>Q707*H707</f>
        <v>0</v>
      </c>
      <c r="S707" s="225">
        <v>0</v>
      </c>
      <c r="T707" s="226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7" t="s">
        <v>263</v>
      </c>
      <c r="AT707" s="227" t="s">
        <v>260</v>
      </c>
      <c r="AU707" s="227" t="s">
        <v>87</v>
      </c>
      <c r="AY707" s="19" t="s">
        <v>258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9" t="s">
        <v>85</v>
      </c>
      <c r="BK707" s="228">
        <f>ROUND(I707*H707,2)</f>
        <v>0</v>
      </c>
      <c r="BL707" s="19" t="s">
        <v>263</v>
      </c>
      <c r="BM707" s="227" t="s">
        <v>1067</v>
      </c>
    </row>
    <row r="708" s="2" customFormat="1" ht="33" customHeight="1">
      <c r="A708" s="40"/>
      <c r="B708" s="41"/>
      <c r="C708" s="216" t="s">
        <v>1068</v>
      </c>
      <c r="D708" s="216" t="s">
        <v>260</v>
      </c>
      <c r="E708" s="217" t="s">
        <v>1069</v>
      </c>
      <c r="F708" s="218" t="s">
        <v>1070</v>
      </c>
      <c r="G708" s="219" t="s">
        <v>1058</v>
      </c>
      <c r="H708" s="220">
        <v>1</v>
      </c>
      <c r="I708" s="221"/>
      <c r="J708" s="222">
        <f>ROUND(I708*H708,2)</f>
        <v>0</v>
      </c>
      <c r="K708" s="218" t="s">
        <v>35</v>
      </c>
      <c r="L708" s="46"/>
      <c r="M708" s="223" t="s">
        <v>35</v>
      </c>
      <c r="N708" s="224" t="s">
        <v>49</v>
      </c>
      <c r="O708" s="86"/>
      <c r="P708" s="225">
        <f>O708*H708</f>
        <v>0</v>
      </c>
      <c r="Q708" s="225">
        <v>0</v>
      </c>
      <c r="R708" s="225">
        <f>Q708*H708</f>
        <v>0</v>
      </c>
      <c r="S708" s="225">
        <v>0</v>
      </c>
      <c r="T708" s="22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7" t="s">
        <v>263</v>
      </c>
      <c r="AT708" s="227" t="s">
        <v>260</v>
      </c>
      <c r="AU708" s="227" t="s">
        <v>87</v>
      </c>
      <c r="AY708" s="19" t="s">
        <v>258</v>
      </c>
      <c r="BE708" s="228">
        <f>IF(N708="základní",J708,0)</f>
        <v>0</v>
      </c>
      <c r="BF708" s="228">
        <f>IF(N708="snížená",J708,0)</f>
        <v>0</v>
      </c>
      <c r="BG708" s="228">
        <f>IF(N708="zákl. přenesená",J708,0)</f>
        <v>0</v>
      </c>
      <c r="BH708" s="228">
        <f>IF(N708="sníž. přenesená",J708,0)</f>
        <v>0</v>
      </c>
      <c r="BI708" s="228">
        <f>IF(N708="nulová",J708,0)</f>
        <v>0</v>
      </c>
      <c r="BJ708" s="19" t="s">
        <v>85</v>
      </c>
      <c r="BK708" s="228">
        <f>ROUND(I708*H708,2)</f>
        <v>0</v>
      </c>
      <c r="BL708" s="19" t="s">
        <v>263</v>
      </c>
      <c r="BM708" s="227" t="s">
        <v>1071</v>
      </c>
    </row>
    <row r="709" s="2" customFormat="1" ht="44.25" customHeight="1">
      <c r="A709" s="40"/>
      <c r="B709" s="41"/>
      <c r="C709" s="216" t="s">
        <v>1072</v>
      </c>
      <c r="D709" s="216" t="s">
        <v>260</v>
      </c>
      <c r="E709" s="217" t="s">
        <v>1073</v>
      </c>
      <c r="F709" s="218" t="s">
        <v>1074</v>
      </c>
      <c r="G709" s="219" t="s">
        <v>1002</v>
      </c>
      <c r="H709" s="220">
        <v>1</v>
      </c>
      <c r="I709" s="221"/>
      <c r="J709" s="222">
        <f>ROUND(I709*H709,2)</f>
        <v>0</v>
      </c>
      <c r="K709" s="218" t="s">
        <v>35</v>
      </c>
      <c r="L709" s="46"/>
      <c r="M709" s="223" t="s">
        <v>35</v>
      </c>
      <c r="N709" s="224" t="s">
        <v>49</v>
      </c>
      <c r="O709" s="86"/>
      <c r="P709" s="225">
        <f>O709*H709</f>
        <v>0</v>
      </c>
      <c r="Q709" s="225">
        <v>0</v>
      </c>
      <c r="R709" s="225">
        <f>Q709*H709</f>
        <v>0</v>
      </c>
      <c r="S709" s="225">
        <v>0</v>
      </c>
      <c r="T709" s="226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7" t="s">
        <v>263</v>
      </c>
      <c r="AT709" s="227" t="s">
        <v>260</v>
      </c>
      <c r="AU709" s="227" t="s">
        <v>87</v>
      </c>
      <c r="AY709" s="19" t="s">
        <v>258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19" t="s">
        <v>85</v>
      </c>
      <c r="BK709" s="228">
        <f>ROUND(I709*H709,2)</f>
        <v>0</v>
      </c>
      <c r="BL709" s="19" t="s">
        <v>263</v>
      </c>
      <c r="BM709" s="227" t="s">
        <v>1075</v>
      </c>
    </row>
    <row r="710" s="2" customFormat="1" ht="44.25" customHeight="1">
      <c r="A710" s="40"/>
      <c r="B710" s="41"/>
      <c r="C710" s="216" t="s">
        <v>1076</v>
      </c>
      <c r="D710" s="216" t="s">
        <v>260</v>
      </c>
      <c r="E710" s="217" t="s">
        <v>1077</v>
      </c>
      <c r="F710" s="218" t="s">
        <v>1078</v>
      </c>
      <c r="G710" s="219" t="s">
        <v>1058</v>
      </c>
      <c r="H710" s="220">
        <v>10</v>
      </c>
      <c r="I710" s="221"/>
      <c r="J710" s="222">
        <f>ROUND(I710*H710,2)</f>
        <v>0</v>
      </c>
      <c r="K710" s="218" t="s">
        <v>35</v>
      </c>
      <c r="L710" s="46"/>
      <c r="M710" s="223" t="s">
        <v>35</v>
      </c>
      <c r="N710" s="224" t="s">
        <v>49</v>
      </c>
      <c r="O710" s="86"/>
      <c r="P710" s="225">
        <f>O710*H710</f>
        <v>0</v>
      </c>
      <c r="Q710" s="225">
        <v>0</v>
      </c>
      <c r="R710" s="225">
        <f>Q710*H710</f>
        <v>0</v>
      </c>
      <c r="S710" s="225">
        <v>0</v>
      </c>
      <c r="T710" s="22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7" t="s">
        <v>263</v>
      </c>
      <c r="AT710" s="227" t="s">
        <v>260</v>
      </c>
      <c r="AU710" s="227" t="s">
        <v>87</v>
      </c>
      <c r="AY710" s="19" t="s">
        <v>258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9" t="s">
        <v>85</v>
      </c>
      <c r="BK710" s="228">
        <f>ROUND(I710*H710,2)</f>
        <v>0</v>
      </c>
      <c r="BL710" s="19" t="s">
        <v>263</v>
      </c>
      <c r="BM710" s="227" t="s">
        <v>1079</v>
      </c>
    </row>
    <row r="711" s="2" customFormat="1" ht="55.5" customHeight="1">
      <c r="A711" s="40"/>
      <c r="B711" s="41"/>
      <c r="C711" s="216" t="s">
        <v>1080</v>
      </c>
      <c r="D711" s="216" t="s">
        <v>260</v>
      </c>
      <c r="E711" s="217" t="s">
        <v>1081</v>
      </c>
      <c r="F711" s="218" t="s">
        <v>1082</v>
      </c>
      <c r="G711" s="219" t="s">
        <v>1002</v>
      </c>
      <c r="H711" s="220">
        <v>1</v>
      </c>
      <c r="I711" s="221"/>
      <c r="J711" s="222">
        <f>ROUND(I711*H711,2)</f>
        <v>0</v>
      </c>
      <c r="K711" s="218" t="s">
        <v>35</v>
      </c>
      <c r="L711" s="46"/>
      <c r="M711" s="223" t="s">
        <v>35</v>
      </c>
      <c r="N711" s="224" t="s">
        <v>49</v>
      </c>
      <c r="O711" s="86"/>
      <c r="P711" s="225">
        <f>O711*H711</f>
        <v>0</v>
      </c>
      <c r="Q711" s="225">
        <v>0</v>
      </c>
      <c r="R711" s="225">
        <f>Q711*H711</f>
        <v>0</v>
      </c>
      <c r="S711" s="225">
        <v>0</v>
      </c>
      <c r="T711" s="226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7" t="s">
        <v>263</v>
      </c>
      <c r="AT711" s="227" t="s">
        <v>260</v>
      </c>
      <c r="AU711" s="227" t="s">
        <v>87</v>
      </c>
      <c r="AY711" s="19" t="s">
        <v>258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19" t="s">
        <v>85</v>
      </c>
      <c r="BK711" s="228">
        <f>ROUND(I711*H711,2)</f>
        <v>0</v>
      </c>
      <c r="BL711" s="19" t="s">
        <v>263</v>
      </c>
      <c r="BM711" s="227" t="s">
        <v>1083</v>
      </c>
    </row>
    <row r="712" s="2" customFormat="1" ht="37.8" customHeight="1">
      <c r="A712" s="40"/>
      <c r="B712" s="41"/>
      <c r="C712" s="216" t="s">
        <v>1084</v>
      </c>
      <c r="D712" s="216" t="s">
        <v>260</v>
      </c>
      <c r="E712" s="217" t="s">
        <v>1085</v>
      </c>
      <c r="F712" s="218" t="s">
        <v>1086</v>
      </c>
      <c r="G712" s="219" t="s">
        <v>117</v>
      </c>
      <c r="H712" s="220">
        <v>1</v>
      </c>
      <c r="I712" s="221"/>
      <c r="J712" s="222">
        <f>ROUND(I712*H712,2)</f>
        <v>0</v>
      </c>
      <c r="K712" s="218" t="s">
        <v>273</v>
      </c>
      <c r="L712" s="46"/>
      <c r="M712" s="223" t="s">
        <v>35</v>
      </c>
      <c r="N712" s="224" t="s">
        <v>49</v>
      </c>
      <c r="O712" s="86"/>
      <c r="P712" s="225">
        <f>O712*H712</f>
        <v>0</v>
      </c>
      <c r="Q712" s="225">
        <v>0</v>
      </c>
      <c r="R712" s="225">
        <f>Q712*H712</f>
        <v>0</v>
      </c>
      <c r="S712" s="225">
        <v>0.075999999999999998</v>
      </c>
      <c r="T712" s="226">
        <f>S712*H712</f>
        <v>0.075999999999999998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7" t="s">
        <v>263</v>
      </c>
      <c r="AT712" s="227" t="s">
        <v>260</v>
      </c>
      <c r="AU712" s="227" t="s">
        <v>87</v>
      </c>
      <c r="AY712" s="19" t="s">
        <v>258</v>
      </c>
      <c r="BE712" s="228">
        <f>IF(N712="základní",J712,0)</f>
        <v>0</v>
      </c>
      <c r="BF712" s="228">
        <f>IF(N712="snížená",J712,0)</f>
        <v>0</v>
      </c>
      <c r="BG712" s="228">
        <f>IF(N712="zákl. přenesená",J712,0)</f>
        <v>0</v>
      </c>
      <c r="BH712" s="228">
        <f>IF(N712="sníž. přenesená",J712,0)</f>
        <v>0</v>
      </c>
      <c r="BI712" s="228">
        <f>IF(N712="nulová",J712,0)</f>
        <v>0</v>
      </c>
      <c r="BJ712" s="19" t="s">
        <v>85</v>
      </c>
      <c r="BK712" s="228">
        <f>ROUND(I712*H712,2)</f>
        <v>0</v>
      </c>
      <c r="BL712" s="19" t="s">
        <v>263</v>
      </c>
      <c r="BM712" s="227" t="s">
        <v>1087</v>
      </c>
    </row>
    <row r="713" s="2" customFormat="1">
      <c r="A713" s="40"/>
      <c r="B713" s="41"/>
      <c r="C713" s="42"/>
      <c r="D713" s="266" t="s">
        <v>275</v>
      </c>
      <c r="E713" s="42"/>
      <c r="F713" s="267" t="s">
        <v>1088</v>
      </c>
      <c r="G713" s="42"/>
      <c r="H713" s="42"/>
      <c r="I713" s="231"/>
      <c r="J713" s="42"/>
      <c r="K713" s="42"/>
      <c r="L713" s="46"/>
      <c r="M713" s="232"/>
      <c r="N713" s="233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275</v>
      </c>
      <c r="AU713" s="19" t="s">
        <v>87</v>
      </c>
    </row>
    <row r="714" s="14" customFormat="1">
      <c r="A714" s="14"/>
      <c r="B714" s="244"/>
      <c r="C714" s="245"/>
      <c r="D714" s="229" t="s">
        <v>267</v>
      </c>
      <c r="E714" s="246" t="s">
        <v>35</v>
      </c>
      <c r="F714" s="247" t="s">
        <v>661</v>
      </c>
      <c r="G714" s="245"/>
      <c r="H714" s="248">
        <v>1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267</v>
      </c>
      <c r="AU714" s="254" t="s">
        <v>87</v>
      </c>
      <c r="AV714" s="14" t="s">
        <v>87</v>
      </c>
      <c r="AW714" s="14" t="s">
        <v>37</v>
      </c>
      <c r="AX714" s="14" t="s">
        <v>78</v>
      </c>
      <c r="AY714" s="254" t="s">
        <v>258</v>
      </c>
    </row>
    <row r="715" s="15" customFormat="1">
      <c r="A715" s="15"/>
      <c r="B715" s="255"/>
      <c r="C715" s="256"/>
      <c r="D715" s="229" t="s">
        <v>267</v>
      </c>
      <c r="E715" s="257" t="s">
        <v>35</v>
      </c>
      <c r="F715" s="258" t="s">
        <v>270</v>
      </c>
      <c r="G715" s="256"/>
      <c r="H715" s="259">
        <v>1</v>
      </c>
      <c r="I715" s="260"/>
      <c r="J715" s="256"/>
      <c r="K715" s="256"/>
      <c r="L715" s="261"/>
      <c r="M715" s="262"/>
      <c r="N715" s="263"/>
      <c r="O715" s="263"/>
      <c r="P715" s="263"/>
      <c r="Q715" s="263"/>
      <c r="R715" s="263"/>
      <c r="S715" s="263"/>
      <c r="T715" s="26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5" t="s">
        <v>267</v>
      </c>
      <c r="AU715" s="265" t="s">
        <v>87</v>
      </c>
      <c r="AV715" s="15" t="s">
        <v>263</v>
      </c>
      <c r="AW715" s="15" t="s">
        <v>37</v>
      </c>
      <c r="AX715" s="15" t="s">
        <v>85</v>
      </c>
      <c r="AY715" s="265" t="s">
        <v>258</v>
      </c>
    </row>
    <row r="716" s="2" customFormat="1" ht="37.8" customHeight="1">
      <c r="A716" s="40"/>
      <c r="B716" s="41"/>
      <c r="C716" s="216" t="s">
        <v>1089</v>
      </c>
      <c r="D716" s="216" t="s">
        <v>260</v>
      </c>
      <c r="E716" s="217" t="s">
        <v>1090</v>
      </c>
      <c r="F716" s="218" t="s">
        <v>1091</v>
      </c>
      <c r="G716" s="219" t="s">
        <v>117</v>
      </c>
      <c r="H716" s="220">
        <v>4.2000000000000002</v>
      </c>
      <c r="I716" s="221"/>
      <c r="J716" s="222">
        <f>ROUND(I716*H716,2)</f>
        <v>0</v>
      </c>
      <c r="K716" s="218" t="s">
        <v>273</v>
      </c>
      <c r="L716" s="46"/>
      <c r="M716" s="223" t="s">
        <v>35</v>
      </c>
      <c r="N716" s="224" t="s">
        <v>49</v>
      </c>
      <c r="O716" s="86"/>
      <c r="P716" s="225">
        <f>O716*H716</f>
        <v>0</v>
      </c>
      <c r="Q716" s="225">
        <v>0</v>
      </c>
      <c r="R716" s="225">
        <f>Q716*H716</f>
        <v>0</v>
      </c>
      <c r="S716" s="225">
        <v>0.063</v>
      </c>
      <c r="T716" s="226">
        <f>S716*H716</f>
        <v>0.2646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7" t="s">
        <v>263</v>
      </c>
      <c r="AT716" s="227" t="s">
        <v>260</v>
      </c>
      <c r="AU716" s="227" t="s">
        <v>87</v>
      </c>
      <c r="AY716" s="19" t="s">
        <v>258</v>
      </c>
      <c r="BE716" s="228">
        <f>IF(N716="základní",J716,0)</f>
        <v>0</v>
      </c>
      <c r="BF716" s="228">
        <f>IF(N716="snížená",J716,0)</f>
        <v>0</v>
      </c>
      <c r="BG716" s="228">
        <f>IF(N716="zákl. přenesená",J716,0)</f>
        <v>0</v>
      </c>
      <c r="BH716" s="228">
        <f>IF(N716="sníž. přenesená",J716,0)</f>
        <v>0</v>
      </c>
      <c r="BI716" s="228">
        <f>IF(N716="nulová",J716,0)</f>
        <v>0</v>
      </c>
      <c r="BJ716" s="19" t="s">
        <v>85</v>
      </c>
      <c r="BK716" s="228">
        <f>ROUND(I716*H716,2)</f>
        <v>0</v>
      </c>
      <c r="BL716" s="19" t="s">
        <v>263</v>
      </c>
      <c r="BM716" s="227" t="s">
        <v>1092</v>
      </c>
    </row>
    <row r="717" s="2" customFormat="1">
      <c r="A717" s="40"/>
      <c r="B717" s="41"/>
      <c r="C717" s="42"/>
      <c r="D717" s="266" t="s">
        <v>275</v>
      </c>
      <c r="E717" s="42"/>
      <c r="F717" s="267" t="s">
        <v>1093</v>
      </c>
      <c r="G717" s="42"/>
      <c r="H717" s="42"/>
      <c r="I717" s="231"/>
      <c r="J717" s="42"/>
      <c r="K717" s="42"/>
      <c r="L717" s="46"/>
      <c r="M717" s="232"/>
      <c r="N717" s="233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275</v>
      </c>
      <c r="AU717" s="19" t="s">
        <v>87</v>
      </c>
    </row>
    <row r="718" s="14" customFormat="1">
      <c r="A718" s="14"/>
      <c r="B718" s="244"/>
      <c r="C718" s="245"/>
      <c r="D718" s="229" t="s">
        <v>267</v>
      </c>
      <c r="E718" s="246" t="s">
        <v>35</v>
      </c>
      <c r="F718" s="247" t="s">
        <v>1094</v>
      </c>
      <c r="G718" s="245"/>
      <c r="H718" s="248">
        <v>4.2000000000000002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267</v>
      </c>
      <c r="AU718" s="254" t="s">
        <v>87</v>
      </c>
      <c r="AV718" s="14" t="s">
        <v>87</v>
      </c>
      <c r="AW718" s="14" t="s">
        <v>37</v>
      </c>
      <c r="AX718" s="14" t="s">
        <v>78</v>
      </c>
      <c r="AY718" s="254" t="s">
        <v>258</v>
      </c>
    </row>
    <row r="719" s="15" customFormat="1">
      <c r="A719" s="15"/>
      <c r="B719" s="255"/>
      <c r="C719" s="256"/>
      <c r="D719" s="229" t="s">
        <v>267</v>
      </c>
      <c r="E719" s="257" t="s">
        <v>35</v>
      </c>
      <c r="F719" s="258" t="s">
        <v>270</v>
      </c>
      <c r="G719" s="256"/>
      <c r="H719" s="259">
        <v>4.2000000000000002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5" t="s">
        <v>267</v>
      </c>
      <c r="AU719" s="265" t="s">
        <v>87</v>
      </c>
      <c r="AV719" s="15" t="s">
        <v>263</v>
      </c>
      <c r="AW719" s="15" t="s">
        <v>37</v>
      </c>
      <c r="AX719" s="15" t="s">
        <v>85</v>
      </c>
      <c r="AY719" s="265" t="s">
        <v>258</v>
      </c>
    </row>
    <row r="720" s="2" customFormat="1" ht="33" customHeight="1">
      <c r="A720" s="40"/>
      <c r="B720" s="41"/>
      <c r="C720" s="216" t="s">
        <v>1095</v>
      </c>
      <c r="D720" s="216" t="s">
        <v>260</v>
      </c>
      <c r="E720" s="217" t="s">
        <v>1096</v>
      </c>
      <c r="F720" s="218" t="s">
        <v>1097</v>
      </c>
      <c r="G720" s="219" t="s">
        <v>117</v>
      </c>
      <c r="H720" s="220">
        <v>18.239999999999998</v>
      </c>
      <c r="I720" s="221"/>
      <c r="J720" s="222">
        <f>ROUND(I720*H720,2)</f>
        <v>0</v>
      </c>
      <c r="K720" s="218" t="s">
        <v>273</v>
      </c>
      <c r="L720" s="46"/>
      <c r="M720" s="223" t="s">
        <v>35</v>
      </c>
      <c r="N720" s="224" t="s">
        <v>49</v>
      </c>
      <c r="O720" s="86"/>
      <c r="P720" s="225">
        <f>O720*H720</f>
        <v>0</v>
      </c>
      <c r="Q720" s="225">
        <v>0</v>
      </c>
      <c r="R720" s="225">
        <f>Q720*H720</f>
        <v>0</v>
      </c>
      <c r="S720" s="225">
        <v>0.050999999999999997</v>
      </c>
      <c r="T720" s="226">
        <f>S720*H720</f>
        <v>0.93023999999999984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27" t="s">
        <v>263</v>
      </c>
      <c r="AT720" s="227" t="s">
        <v>260</v>
      </c>
      <c r="AU720" s="227" t="s">
        <v>87</v>
      </c>
      <c r="AY720" s="19" t="s">
        <v>258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19" t="s">
        <v>85</v>
      </c>
      <c r="BK720" s="228">
        <f>ROUND(I720*H720,2)</f>
        <v>0</v>
      </c>
      <c r="BL720" s="19" t="s">
        <v>263</v>
      </c>
      <c r="BM720" s="227" t="s">
        <v>1098</v>
      </c>
    </row>
    <row r="721" s="2" customFormat="1">
      <c r="A721" s="40"/>
      <c r="B721" s="41"/>
      <c r="C721" s="42"/>
      <c r="D721" s="266" t="s">
        <v>275</v>
      </c>
      <c r="E721" s="42"/>
      <c r="F721" s="267" t="s">
        <v>1099</v>
      </c>
      <c r="G721" s="42"/>
      <c r="H721" s="42"/>
      <c r="I721" s="231"/>
      <c r="J721" s="42"/>
      <c r="K721" s="42"/>
      <c r="L721" s="46"/>
      <c r="M721" s="232"/>
      <c r="N721" s="233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275</v>
      </c>
      <c r="AU721" s="19" t="s">
        <v>87</v>
      </c>
    </row>
    <row r="722" s="14" customFormat="1">
      <c r="A722" s="14"/>
      <c r="B722" s="244"/>
      <c r="C722" s="245"/>
      <c r="D722" s="229" t="s">
        <v>267</v>
      </c>
      <c r="E722" s="246" t="s">
        <v>35</v>
      </c>
      <c r="F722" s="247" t="s">
        <v>1100</v>
      </c>
      <c r="G722" s="245"/>
      <c r="H722" s="248">
        <v>18.239999999999998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267</v>
      </c>
      <c r="AU722" s="254" t="s">
        <v>87</v>
      </c>
      <c r="AV722" s="14" t="s">
        <v>87</v>
      </c>
      <c r="AW722" s="14" t="s">
        <v>37</v>
      </c>
      <c r="AX722" s="14" t="s">
        <v>78</v>
      </c>
      <c r="AY722" s="254" t="s">
        <v>258</v>
      </c>
    </row>
    <row r="723" s="15" customFormat="1">
      <c r="A723" s="15"/>
      <c r="B723" s="255"/>
      <c r="C723" s="256"/>
      <c r="D723" s="229" t="s">
        <v>267</v>
      </c>
      <c r="E723" s="257" t="s">
        <v>35</v>
      </c>
      <c r="F723" s="258" t="s">
        <v>270</v>
      </c>
      <c r="G723" s="256"/>
      <c r="H723" s="259">
        <v>18.239999999999998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5" t="s">
        <v>267</v>
      </c>
      <c r="AU723" s="265" t="s">
        <v>87</v>
      </c>
      <c r="AV723" s="15" t="s">
        <v>263</v>
      </c>
      <c r="AW723" s="15" t="s">
        <v>37</v>
      </c>
      <c r="AX723" s="15" t="s">
        <v>85</v>
      </c>
      <c r="AY723" s="265" t="s">
        <v>258</v>
      </c>
    </row>
    <row r="724" s="2" customFormat="1" ht="55.5" customHeight="1">
      <c r="A724" s="40"/>
      <c r="B724" s="41"/>
      <c r="C724" s="216" t="s">
        <v>1101</v>
      </c>
      <c r="D724" s="216" t="s">
        <v>260</v>
      </c>
      <c r="E724" s="217" t="s">
        <v>1102</v>
      </c>
      <c r="F724" s="218" t="s">
        <v>1103</v>
      </c>
      <c r="G724" s="219" t="s">
        <v>117</v>
      </c>
      <c r="H724" s="220">
        <v>1.8899999999999999</v>
      </c>
      <c r="I724" s="221"/>
      <c r="J724" s="222">
        <f>ROUND(I724*H724,2)</f>
        <v>0</v>
      </c>
      <c r="K724" s="218" t="s">
        <v>273</v>
      </c>
      <c r="L724" s="46"/>
      <c r="M724" s="223" t="s">
        <v>35</v>
      </c>
      <c r="N724" s="224" t="s">
        <v>49</v>
      </c>
      <c r="O724" s="86"/>
      <c r="P724" s="225">
        <f>O724*H724</f>
        <v>0</v>
      </c>
      <c r="Q724" s="225">
        <v>0</v>
      </c>
      <c r="R724" s="225">
        <f>Q724*H724</f>
        <v>0</v>
      </c>
      <c r="S724" s="225">
        <v>0.17999999999999999</v>
      </c>
      <c r="T724" s="226">
        <f>S724*H724</f>
        <v>0.34019999999999995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7" t="s">
        <v>263</v>
      </c>
      <c r="AT724" s="227" t="s">
        <v>260</v>
      </c>
      <c r="AU724" s="227" t="s">
        <v>87</v>
      </c>
      <c r="AY724" s="19" t="s">
        <v>258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19" t="s">
        <v>85</v>
      </c>
      <c r="BK724" s="228">
        <f>ROUND(I724*H724,2)</f>
        <v>0</v>
      </c>
      <c r="BL724" s="19" t="s">
        <v>263</v>
      </c>
      <c r="BM724" s="227" t="s">
        <v>1104</v>
      </c>
    </row>
    <row r="725" s="2" customFormat="1">
      <c r="A725" s="40"/>
      <c r="B725" s="41"/>
      <c r="C725" s="42"/>
      <c r="D725" s="266" t="s">
        <v>275</v>
      </c>
      <c r="E725" s="42"/>
      <c r="F725" s="267" t="s">
        <v>1105</v>
      </c>
      <c r="G725" s="42"/>
      <c r="H725" s="42"/>
      <c r="I725" s="231"/>
      <c r="J725" s="42"/>
      <c r="K725" s="42"/>
      <c r="L725" s="46"/>
      <c r="M725" s="232"/>
      <c r="N725" s="23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275</v>
      </c>
      <c r="AU725" s="19" t="s">
        <v>87</v>
      </c>
    </row>
    <row r="726" s="14" customFormat="1">
      <c r="A726" s="14"/>
      <c r="B726" s="244"/>
      <c r="C726" s="245"/>
      <c r="D726" s="229" t="s">
        <v>267</v>
      </c>
      <c r="E726" s="246" t="s">
        <v>35</v>
      </c>
      <c r="F726" s="247" t="s">
        <v>1106</v>
      </c>
      <c r="G726" s="245"/>
      <c r="H726" s="248">
        <v>1.8899999999999999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267</v>
      </c>
      <c r="AU726" s="254" t="s">
        <v>87</v>
      </c>
      <c r="AV726" s="14" t="s">
        <v>87</v>
      </c>
      <c r="AW726" s="14" t="s">
        <v>37</v>
      </c>
      <c r="AX726" s="14" t="s">
        <v>78</v>
      </c>
      <c r="AY726" s="254" t="s">
        <v>258</v>
      </c>
    </row>
    <row r="727" s="15" customFormat="1">
      <c r="A727" s="15"/>
      <c r="B727" s="255"/>
      <c r="C727" s="256"/>
      <c r="D727" s="229" t="s">
        <v>267</v>
      </c>
      <c r="E727" s="257" t="s">
        <v>35</v>
      </c>
      <c r="F727" s="258" t="s">
        <v>270</v>
      </c>
      <c r="G727" s="256"/>
      <c r="H727" s="259">
        <v>1.8899999999999999</v>
      </c>
      <c r="I727" s="260"/>
      <c r="J727" s="256"/>
      <c r="K727" s="256"/>
      <c r="L727" s="261"/>
      <c r="M727" s="262"/>
      <c r="N727" s="263"/>
      <c r="O727" s="263"/>
      <c r="P727" s="263"/>
      <c r="Q727" s="263"/>
      <c r="R727" s="263"/>
      <c r="S727" s="263"/>
      <c r="T727" s="264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5" t="s">
        <v>267</v>
      </c>
      <c r="AU727" s="265" t="s">
        <v>87</v>
      </c>
      <c r="AV727" s="15" t="s">
        <v>263</v>
      </c>
      <c r="AW727" s="15" t="s">
        <v>37</v>
      </c>
      <c r="AX727" s="15" t="s">
        <v>85</v>
      </c>
      <c r="AY727" s="265" t="s">
        <v>258</v>
      </c>
    </row>
    <row r="728" s="2" customFormat="1" ht="37.8" customHeight="1">
      <c r="A728" s="40"/>
      <c r="B728" s="41"/>
      <c r="C728" s="216" t="s">
        <v>1107</v>
      </c>
      <c r="D728" s="216" t="s">
        <v>260</v>
      </c>
      <c r="E728" s="217" t="s">
        <v>1108</v>
      </c>
      <c r="F728" s="218" t="s">
        <v>1109</v>
      </c>
      <c r="G728" s="219" t="s">
        <v>124</v>
      </c>
      <c r="H728" s="220">
        <v>15.4</v>
      </c>
      <c r="I728" s="221"/>
      <c r="J728" s="222">
        <f>ROUND(I728*H728,2)</f>
        <v>0</v>
      </c>
      <c r="K728" s="218" t="s">
        <v>35</v>
      </c>
      <c r="L728" s="46"/>
      <c r="M728" s="223" t="s">
        <v>35</v>
      </c>
      <c r="N728" s="224" t="s">
        <v>49</v>
      </c>
      <c r="O728" s="86"/>
      <c r="P728" s="225">
        <f>O728*H728</f>
        <v>0</v>
      </c>
      <c r="Q728" s="225">
        <v>0</v>
      </c>
      <c r="R728" s="225">
        <f>Q728*H728</f>
        <v>0</v>
      </c>
      <c r="S728" s="225">
        <v>0.126</v>
      </c>
      <c r="T728" s="226">
        <f>S728*H728</f>
        <v>1.9404000000000001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27" t="s">
        <v>263</v>
      </c>
      <c r="AT728" s="227" t="s">
        <v>260</v>
      </c>
      <c r="AU728" s="227" t="s">
        <v>87</v>
      </c>
      <c r="AY728" s="19" t="s">
        <v>258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19" t="s">
        <v>85</v>
      </c>
      <c r="BK728" s="228">
        <f>ROUND(I728*H728,2)</f>
        <v>0</v>
      </c>
      <c r="BL728" s="19" t="s">
        <v>263</v>
      </c>
      <c r="BM728" s="227" t="s">
        <v>1110</v>
      </c>
    </row>
    <row r="729" s="14" customFormat="1">
      <c r="A729" s="14"/>
      <c r="B729" s="244"/>
      <c r="C729" s="245"/>
      <c r="D729" s="229" t="s">
        <v>267</v>
      </c>
      <c r="E729" s="246" t="s">
        <v>35</v>
      </c>
      <c r="F729" s="247" t="s">
        <v>1111</v>
      </c>
      <c r="G729" s="245"/>
      <c r="H729" s="248">
        <v>3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267</v>
      </c>
      <c r="AU729" s="254" t="s">
        <v>87</v>
      </c>
      <c r="AV729" s="14" t="s">
        <v>87</v>
      </c>
      <c r="AW729" s="14" t="s">
        <v>37</v>
      </c>
      <c r="AX729" s="14" t="s">
        <v>78</v>
      </c>
      <c r="AY729" s="254" t="s">
        <v>258</v>
      </c>
    </row>
    <row r="730" s="14" customFormat="1">
      <c r="A730" s="14"/>
      <c r="B730" s="244"/>
      <c r="C730" s="245"/>
      <c r="D730" s="229" t="s">
        <v>267</v>
      </c>
      <c r="E730" s="246" t="s">
        <v>35</v>
      </c>
      <c r="F730" s="247" t="s">
        <v>1112</v>
      </c>
      <c r="G730" s="245"/>
      <c r="H730" s="248">
        <v>12.4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267</v>
      </c>
      <c r="AU730" s="254" t="s">
        <v>87</v>
      </c>
      <c r="AV730" s="14" t="s">
        <v>87</v>
      </c>
      <c r="AW730" s="14" t="s">
        <v>37</v>
      </c>
      <c r="AX730" s="14" t="s">
        <v>78</v>
      </c>
      <c r="AY730" s="254" t="s">
        <v>258</v>
      </c>
    </row>
    <row r="731" s="15" customFormat="1">
      <c r="A731" s="15"/>
      <c r="B731" s="255"/>
      <c r="C731" s="256"/>
      <c r="D731" s="229" t="s">
        <v>267</v>
      </c>
      <c r="E731" s="257" t="s">
        <v>35</v>
      </c>
      <c r="F731" s="258" t="s">
        <v>270</v>
      </c>
      <c r="G731" s="256"/>
      <c r="H731" s="259">
        <v>15.4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5" t="s">
        <v>267</v>
      </c>
      <c r="AU731" s="265" t="s">
        <v>87</v>
      </c>
      <c r="AV731" s="15" t="s">
        <v>263</v>
      </c>
      <c r="AW731" s="15" t="s">
        <v>37</v>
      </c>
      <c r="AX731" s="15" t="s">
        <v>85</v>
      </c>
      <c r="AY731" s="265" t="s">
        <v>258</v>
      </c>
    </row>
    <row r="732" s="2" customFormat="1" ht="44.25" customHeight="1">
      <c r="A732" s="40"/>
      <c r="B732" s="41"/>
      <c r="C732" s="216" t="s">
        <v>1113</v>
      </c>
      <c r="D732" s="216" t="s">
        <v>260</v>
      </c>
      <c r="E732" s="217" t="s">
        <v>1114</v>
      </c>
      <c r="F732" s="218" t="s">
        <v>1115</v>
      </c>
      <c r="G732" s="219" t="s">
        <v>124</v>
      </c>
      <c r="H732" s="220">
        <v>5.5999999999999996</v>
      </c>
      <c r="I732" s="221"/>
      <c r="J732" s="222">
        <f>ROUND(I732*H732,2)</f>
        <v>0</v>
      </c>
      <c r="K732" s="218" t="s">
        <v>273</v>
      </c>
      <c r="L732" s="46"/>
      <c r="M732" s="223" t="s">
        <v>35</v>
      </c>
      <c r="N732" s="224" t="s">
        <v>49</v>
      </c>
      <c r="O732" s="86"/>
      <c r="P732" s="225">
        <f>O732*H732</f>
        <v>0</v>
      </c>
      <c r="Q732" s="225">
        <v>0</v>
      </c>
      <c r="R732" s="225">
        <f>Q732*H732</f>
        <v>0</v>
      </c>
      <c r="S732" s="225">
        <v>0.10100000000000001</v>
      </c>
      <c r="T732" s="226">
        <f>S732*H732</f>
        <v>0.56559999999999999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7" t="s">
        <v>263</v>
      </c>
      <c r="AT732" s="227" t="s">
        <v>260</v>
      </c>
      <c r="AU732" s="227" t="s">
        <v>87</v>
      </c>
      <c r="AY732" s="19" t="s">
        <v>258</v>
      </c>
      <c r="BE732" s="228">
        <f>IF(N732="základní",J732,0)</f>
        <v>0</v>
      </c>
      <c r="BF732" s="228">
        <f>IF(N732="snížená",J732,0)</f>
        <v>0</v>
      </c>
      <c r="BG732" s="228">
        <f>IF(N732="zákl. přenesená",J732,0)</f>
        <v>0</v>
      </c>
      <c r="BH732" s="228">
        <f>IF(N732="sníž. přenesená",J732,0)</f>
        <v>0</v>
      </c>
      <c r="BI732" s="228">
        <f>IF(N732="nulová",J732,0)</f>
        <v>0</v>
      </c>
      <c r="BJ732" s="19" t="s">
        <v>85</v>
      </c>
      <c r="BK732" s="228">
        <f>ROUND(I732*H732,2)</f>
        <v>0</v>
      </c>
      <c r="BL732" s="19" t="s">
        <v>263</v>
      </c>
      <c r="BM732" s="227" t="s">
        <v>1116</v>
      </c>
    </row>
    <row r="733" s="2" customFormat="1">
      <c r="A733" s="40"/>
      <c r="B733" s="41"/>
      <c r="C733" s="42"/>
      <c r="D733" s="266" t="s">
        <v>275</v>
      </c>
      <c r="E733" s="42"/>
      <c r="F733" s="267" t="s">
        <v>1117</v>
      </c>
      <c r="G733" s="42"/>
      <c r="H733" s="42"/>
      <c r="I733" s="231"/>
      <c r="J733" s="42"/>
      <c r="K733" s="42"/>
      <c r="L733" s="46"/>
      <c r="M733" s="232"/>
      <c r="N733" s="233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275</v>
      </c>
      <c r="AU733" s="19" t="s">
        <v>87</v>
      </c>
    </row>
    <row r="734" s="14" customFormat="1">
      <c r="A734" s="14"/>
      <c r="B734" s="244"/>
      <c r="C734" s="245"/>
      <c r="D734" s="229" t="s">
        <v>267</v>
      </c>
      <c r="E734" s="246" t="s">
        <v>35</v>
      </c>
      <c r="F734" s="247" t="s">
        <v>1118</v>
      </c>
      <c r="G734" s="245"/>
      <c r="H734" s="248">
        <v>5.5999999999999996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267</v>
      </c>
      <c r="AU734" s="254" t="s">
        <v>87</v>
      </c>
      <c r="AV734" s="14" t="s">
        <v>87</v>
      </c>
      <c r="AW734" s="14" t="s">
        <v>37</v>
      </c>
      <c r="AX734" s="14" t="s">
        <v>78</v>
      </c>
      <c r="AY734" s="254" t="s">
        <v>258</v>
      </c>
    </row>
    <row r="735" s="15" customFormat="1">
      <c r="A735" s="15"/>
      <c r="B735" s="255"/>
      <c r="C735" s="256"/>
      <c r="D735" s="229" t="s">
        <v>267</v>
      </c>
      <c r="E735" s="257" t="s">
        <v>35</v>
      </c>
      <c r="F735" s="258" t="s">
        <v>270</v>
      </c>
      <c r="G735" s="256"/>
      <c r="H735" s="259">
        <v>5.5999999999999996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5" t="s">
        <v>267</v>
      </c>
      <c r="AU735" s="265" t="s">
        <v>87</v>
      </c>
      <c r="AV735" s="15" t="s">
        <v>263</v>
      </c>
      <c r="AW735" s="15" t="s">
        <v>37</v>
      </c>
      <c r="AX735" s="15" t="s">
        <v>85</v>
      </c>
      <c r="AY735" s="265" t="s">
        <v>258</v>
      </c>
    </row>
    <row r="736" s="2" customFormat="1" ht="37.8" customHeight="1">
      <c r="A736" s="40"/>
      <c r="B736" s="41"/>
      <c r="C736" s="216" t="s">
        <v>1119</v>
      </c>
      <c r="D736" s="216" t="s">
        <v>260</v>
      </c>
      <c r="E736" s="217" t="s">
        <v>1120</v>
      </c>
      <c r="F736" s="218" t="s">
        <v>1121</v>
      </c>
      <c r="G736" s="219" t="s">
        <v>124</v>
      </c>
      <c r="H736" s="220">
        <v>1.3999999999999999</v>
      </c>
      <c r="I736" s="221"/>
      <c r="J736" s="222">
        <f>ROUND(I736*H736,2)</f>
        <v>0</v>
      </c>
      <c r="K736" s="218" t="s">
        <v>273</v>
      </c>
      <c r="L736" s="46"/>
      <c r="M736" s="223" t="s">
        <v>35</v>
      </c>
      <c r="N736" s="224" t="s">
        <v>49</v>
      </c>
      <c r="O736" s="86"/>
      <c r="P736" s="225">
        <f>O736*H736</f>
        <v>0</v>
      </c>
      <c r="Q736" s="225">
        <v>0</v>
      </c>
      <c r="R736" s="225">
        <f>Q736*H736</f>
        <v>0</v>
      </c>
      <c r="S736" s="225">
        <v>0.021999999999999999</v>
      </c>
      <c r="T736" s="226">
        <f>S736*H736</f>
        <v>0.030799999999999998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7" t="s">
        <v>263</v>
      </c>
      <c r="AT736" s="227" t="s">
        <v>260</v>
      </c>
      <c r="AU736" s="227" t="s">
        <v>87</v>
      </c>
      <c r="AY736" s="19" t="s">
        <v>258</v>
      </c>
      <c r="BE736" s="228">
        <f>IF(N736="základní",J736,0)</f>
        <v>0</v>
      </c>
      <c r="BF736" s="228">
        <f>IF(N736="snížená",J736,0)</f>
        <v>0</v>
      </c>
      <c r="BG736" s="228">
        <f>IF(N736="zákl. přenesená",J736,0)</f>
        <v>0</v>
      </c>
      <c r="BH736" s="228">
        <f>IF(N736="sníž. přenesená",J736,0)</f>
        <v>0</v>
      </c>
      <c r="BI736" s="228">
        <f>IF(N736="nulová",J736,0)</f>
        <v>0</v>
      </c>
      <c r="BJ736" s="19" t="s">
        <v>85</v>
      </c>
      <c r="BK736" s="228">
        <f>ROUND(I736*H736,2)</f>
        <v>0</v>
      </c>
      <c r="BL736" s="19" t="s">
        <v>263</v>
      </c>
      <c r="BM736" s="227" t="s">
        <v>1122</v>
      </c>
    </row>
    <row r="737" s="2" customFormat="1">
      <c r="A737" s="40"/>
      <c r="B737" s="41"/>
      <c r="C737" s="42"/>
      <c r="D737" s="266" t="s">
        <v>275</v>
      </c>
      <c r="E737" s="42"/>
      <c r="F737" s="267" t="s">
        <v>1123</v>
      </c>
      <c r="G737" s="42"/>
      <c r="H737" s="42"/>
      <c r="I737" s="231"/>
      <c r="J737" s="42"/>
      <c r="K737" s="42"/>
      <c r="L737" s="46"/>
      <c r="M737" s="232"/>
      <c r="N737" s="233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275</v>
      </c>
      <c r="AU737" s="19" t="s">
        <v>87</v>
      </c>
    </row>
    <row r="738" s="14" customFormat="1">
      <c r="A738" s="14"/>
      <c r="B738" s="244"/>
      <c r="C738" s="245"/>
      <c r="D738" s="229" t="s">
        <v>267</v>
      </c>
      <c r="E738" s="246" t="s">
        <v>35</v>
      </c>
      <c r="F738" s="247" t="s">
        <v>1124</v>
      </c>
      <c r="G738" s="245"/>
      <c r="H738" s="248">
        <v>1.3999999999999999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267</v>
      </c>
      <c r="AU738" s="254" t="s">
        <v>87</v>
      </c>
      <c r="AV738" s="14" t="s">
        <v>87</v>
      </c>
      <c r="AW738" s="14" t="s">
        <v>37</v>
      </c>
      <c r="AX738" s="14" t="s">
        <v>85</v>
      </c>
      <c r="AY738" s="254" t="s">
        <v>258</v>
      </c>
    </row>
    <row r="739" s="2" customFormat="1" ht="44.25" customHeight="1">
      <c r="A739" s="40"/>
      <c r="B739" s="41"/>
      <c r="C739" s="216" t="s">
        <v>1125</v>
      </c>
      <c r="D739" s="216" t="s">
        <v>260</v>
      </c>
      <c r="E739" s="217" t="s">
        <v>1126</v>
      </c>
      <c r="F739" s="218" t="s">
        <v>1127</v>
      </c>
      <c r="G739" s="219" t="s">
        <v>124</v>
      </c>
      <c r="H739" s="220">
        <v>0.45000000000000001</v>
      </c>
      <c r="I739" s="221"/>
      <c r="J739" s="222">
        <f>ROUND(I739*H739,2)</f>
        <v>0</v>
      </c>
      <c r="K739" s="218" t="s">
        <v>273</v>
      </c>
      <c r="L739" s="46"/>
      <c r="M739" s="223" t="s">
        <v>35</v>
      </c>
      <c r="N739" s="224" t="s">
        <v>49</v>
      </c>
      <c r="O739" s="86"/>
      <c r="P739" s="225">
        <f>O739*H739</f>
        <v>0</v>
      </c>
      <c r="Q739" s="225">
        <v>0.00147</v>
      </c>
      <c r="R739" s="225">
        <f>Q739*H739</f>
        <v>0.00066149999999999998</v>
      </c>
      <c r="S739" s="225">
        <v>0.039</v>
      </c>
      <c r="T739" s="226">
        <f>S739*H739</f>
        <v>0.01755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7" t="s">
        <v>263</v>
      </c>
      <c r="AT739" s="227" t="s">
        <v>260</v>
      </c>
      <c r="AU739" s="227" t="s">
        <v>87</v>
      </c>
      <c r="AY739" s="19" t="s">
        <v>258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19" t="s">
        <v>85</v>
      </c>
      <c r="BK739" s="228">
        <f>ROUND(I739*H739,2)</f>
        <v>0</v>
      </c>
      <c r="BL739" s="19" t="s">
        <v>263</v>
      </c>
      <c r="BM739" s="227" t="s">
        <v>1128</v>
      </c>
    </row>
    <row r="740" s="2" customFormat="1">
      <c r="A740" s="40"/>
      <c r="B740" s="41"/>
      <c r="C740" s="42"/>
      <c r="D740" s="266" t="s">
        <v>275</v>
      </c>
      <c r="E740" s="42"/>
      <c r="F740" s="267" t="s">
        <v>1129</v>
      </c>
      <c r="G740" s="42"/>
      <c r="H740" s="42"/>
      <c r="I740" s="231"/>
      <c r="J740" s="42"/>
      <c r="K740" s="42"/>
      <c r="L740" s="46"/>
      <c r="M740" s="232"/>
      <c r="N740" s="233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275</v>
      </c>
      <c r="AU740" s="19" t="s">
        <v>87</v>
      </c>
    </row>
    <row r="741" s="14" customFormat="1">
      <c r="A741" s="14"/>
      <c r="B741" s="244"/>
      <c r="C741" s="245"/>
      <c r="D741" s="229" t="s">
        <v>267</v>
      </c>
      <c r="E741" s="246" t="s">
        <v>35</v>
      </c>
      <c r="F741" s="247" t="s">
        <v>1130</v>
      </c>
      <c r="G741" s="245"/>
      <c r="H741" s="248">
        <v>0.45000000000000001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267</v>
      </c>
      <c r="AU741" s="254" t="s">
        <v>87</v>
      </c>
      <c r="AV741" s="14" t="s">
        <v>87</v>
      </c>
      <c r="AW741" s="14" t="s">
        <v>37</v>
      </c>
      <c r="AX741" s="14" t="s">
        <v>78</v>
      </c>
      <c r="AY741" s="254" t="s">
        <v>258</v>
      </c>
    </row>
    <row r="742" s="15" customFormat="1">
      <c r="A742" s="15"/>
      <c r="B742" s="255"/>
      <c r="C742" s="256"/>
      <c r="D742" s="229" t="s">
        <v>267</v>
      </c>
      <c r="E742" s="257" t="s">
        <v>35</v>
      </c>
      <c r="F742" s="258" t="s">
        <v>270</v>
      </c>
      <c r="G742" s="256"/>
      <c r="H742" s="259">
        <v>0.45000000000000001</v>
      </c>
      <c r="I742" s="260"/>
      <c r="J742" s="256"/>
      <c r="K742" s="256"/>
      <c r="L742" s="261"/>
      <c r="M742" s="262"/>
      <c r="N742" s="263"/>
      <c r="O742" s="263"/>
      <c r="P742" s="263"/>
      <c r="Q742" s="263"/>
      <c r="R742" s="263"/>
      <c r="S742" s="263"/>
      <c r="T742" s="264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5" t="s">
        <v>267</v>
      </c>
      <c r="AU742" s="265" t="s">
        <v>87</v>
      </c>
      <c r="AV742" s="15" t="s">
        <v>263</v>
      </c>
      <c r="AW742" s="15" t="s">
        <v>37</v>
      </c>
      <c r="AX742" s="15" t="s">
        <v>85</v>
      </c>
      <c r="AY742" s="265" t="s">
        <v>258</v>
      </c>
    </row>
    <row r="743" s="2" customFormat="1" ht="44.25" customHeight="1">
      <c r="A743" s="40"/>
      <c r="B743" s="41"/>
      <c r="C743" s="216" t="s">
        <v>1131</v>
      </c>
      <c r="D743" s="216" t="s">
        <v>260</v>
      </c>
      <c r="E743" s="217" t="s">
        <v>1132</v>
      </c>
      <c r="F743" s="218" t="s">
        <v>1133</v>
      </c>
      <c r="G743" s="219" t="s">
        <v>124</v>
      </c>
      <c r="H743" s="220">
        <v>28</v>
      </c>
      <c r="I743" s="221"/>
      <c r="J743" s="222">
        <f>ROUND(I743*H743,2)</f>
        <v>0</v>
      </c>
      <c r="K743" s="218" t="s">
        <v>273</v>
      </c>
      <c r="L743" s="46"/>
      <c r="M743" s="223" t="s">
        <v>35</v>
      </c>
      <c r="N743" s="224" t="s">
        <v>49</v>
      </c>
      <c r="O743" s="86"/>
      <c r="P743" s="225">
        <f>O743*H743</f>
        <v>0</v>
      </c>
      <c r="Q743" s="225">
        <v>0.00029</v>
      </c>
      <c r="R743" s="225">
        <f>Q743*H743</f>
        <v>0.0081200000000000005</v>
      </c>
      <c r="S743" s="225">
        <v>0</v>
      </c>
      <c r="T743" s="22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7" t="s">
        <v>263</v>
      </c>
      <c r="AT743" s="227" t="s">
        <v>260</v>
      </c>
      <c r="AU743" s="227" t="s">
        <v>87</v>
      </c>
      <c r="AY743" s="19" t="s">
        <v>258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19" t="s">
        <v>85</v>
      </c>
      <c r="BK743" s="228">
        <f>ROUND(I743*H743,2)</f>
        <v>0</v>
      </c>
      <c r="BL743" s="19" t="s">
        <v>263</v>
      </c>
      <c r="BM743" s="227" t="s">
        <v>1134</v>
      </c>
    </row>
    <row r="744" s="2" customFormat="1">
      <c r="A744" s="40"/>
      <c r="B744" s="41"/>
      <c r="C744" s="42"/>
      <c r="D744" s="266" t="s">
        <v>275</v>
      </c>
      <c r="E744" s="42"/>
      <c r="F744" s="267" t="s">
        <v>1135</v>
      </c>
      <c r="G744" s="42"/>
      <c r="H744" s="42"/>
      <c r="I744" s="231"/>
      <c r="J744" s="42"/>
      <c r="K744" s="42"/>
      <c r="L744" s="46"/>
      <c r="M744" s="232"/>
      <c r="N744" s="23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275</v>
      </c>
      <c r="AU744" s="19" t="s">
        <v>87</v>
      </c>
    </row>
    <row r="745" s="14" customFormat="1">
      <c r="A745" s="14"/>
      <c r="B745" s="244"/>
      <c r="C745" s="245"/>
      <c r="D745" s="229" t="s">
        <v>267</v>
      </c>
      <c r="E745" s="246" t="s">
        <v>35</v>
      </c>
      <c r="F745" s="247" t="s">
        <v>1136</v>
      </c>
      <c r="G745" s="245"/>
      <c r="H745" s="248">
        <v>28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267</v>
      </c>
      <c r="AU745" s="254" t="s">
        <v>87</v>
      </c>
      <c r="AV745" s="14" t="s">
        <v>87</v>
      </c>
      <c r="AW745" s="14" t="s">
        <v>37</v>
      </c>
      <c r="AX745" s="14" t="s">
        <v>78</v>
      </c>
      <c r="AY745" s="254" t="s">
        <v>258</v>
      </c>
    </row>
    <row r="746" s="15" customFormat="1">
      <c r="A746" s="15"/>
      <c r="B746" s="255"/>
      <c r="C746" s="256"/>
      <c r="D746" s="229" t="s">
        <v>267</v>
      </c>
      <c r="E746" s="257" t="s">
        <v>35</v>
      </c>
      <c r="F746" s="258" t="s">
        <v>270</v>
      </c>
      <c r="G746" s="256"/>
      <c r="H746" s="259">
        <v>28</v>
      </c>
      <c r="I746" s="260"/>
      <c r="J746" s="256"/>
      <c r="K746" s="256"/>
      <c r="L746" s="261"/>
      <c r="M746" s="262"/>
      <c r="N746" s="263"/>
      <c r="O746" s="263"/>
      <c r="P746" s="263"/>
      <c r="Q746" s="263"/>
      <c r="R746" s="263"/>
      <c r="S746" s="263"/>
      <c r="T746" s="26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5" t="s">
        <v>267</v>
      </c>
      <c r="AU746" s="265" t="s">
        <v>87</v>
      </c>
      <c r="AV746" s="15" t="s">
        <v>263</v>
      </c>
      <c r="AW746" s="15" t="s">
        <v>37</v>
      </c>
      <c r="AX746" s="15" t="s">
        <v>85</v>
      </c>
      <c r="AY746" s="265" t="s">
        <v>258</v>
      </c>
    </row>
    <row r="747" s="2" customFormat="1" ht="24.15" customHeight="1">
      <c r="A747" s="40"/>
      <c r="B747" s="41"/>
      <c r="C747" s="216" t="s">
        <v>1137</v>
      </c>
      <c r="D747" s="216" t="s">
        <v>260</v>
      </c>
      <c r="E747" s="217" t="s">
        <v>1138</v>
      </c>
      <c r="F747" s="218" t="s">
        <v>1139</v>
      </c>
      <c r="G747" s="219" t="s">
        <v>124</v>
      </c>
      <c r="H747" s="220">
        <v>6</v>
      </c>
      <c r="I747" s="221"/>
      <c r="J747" s="222">
        <f>ROUND(I747*H747,2)</f>
        <v>0</v>
      </c>
      <c r="K747" s="218" t="s">
        <v>273</v>
      </c>
      <c r="L747" s="46"/>
      <c r="M747" s="223" t="s">
        <v>35</v>
      </c>
      <c r="N747" s="224" t="s">
        <v>49</v>
      </c>
      <c r="O747" s="86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7" t="s">
        <v>263</v>
      </c>
      <c r="AT747" s="227" t="s">
        <v>260</v>
      </c>
      <c r="AU747" s="227" t="s">
        <v>87</v>
      </c>
      <c r="AY747" s="19" t="s">
        <v>258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9" t="s">
        <v>85</v>
      </c>
      <c r="BK747" s="228">
        <f>ROUND(I747*H747,2)</f>
        <v>0</v>
      </c>
      <c r="BL747" s="19" t="s">
        <v>263</v>
      </c>
      <c r="BM747" s="227" t="s">
        <v>1140</v>
      </c>
    </row>
    <row r="748" s="2" customFormat="1">
      <c r="A748" s="40"/>
      <c r="B748" s="41"/>
      <c r="C748" s="42"/>
      <c r="D748" s="266" t="s">
        <v>275</v>
      </c>
      <c r="E748" s="42"/>
      <c r="F748" s="267" t="s">
        <v>1141</v>
      </c>
      <c r="G748" s="42"/>
      <c r="H748" s="42"/>
      <c r="I748" s="231"/>
      <c r="J748" s="42"/>
      <c r="K748" s="42"/>
      <c r="L748" s="46"/>
      <c r="M748" s="232"/>
      <c r="N748" s="233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275</v>
      </c>
      <c r="AU748" s="19" t="s">
        <v>87</v>
      </c>
    </row>
    <row r="749" s="14" customFormat="1">
      <c r="A749" s="14"/>
      <c r="B749" s="244"/>
      <c r="C749" s="245"/>
      <c r="D749" s="229" t="s">
        <v>267</v>
      </c>
      <c r="E749" s="246" t="s">
        <v>35</v>
      </c>
      <c r="F749" s="247" t="s">
        <v>1142</v>
      </c>
      <c r="G749" s="245"/>
      <c r="H749" s="248">
        <v>6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267</v>
      </c>
      <c r="AU749" s="254" t="s">
        <v>87</v>
      </c>
      <c r="AV749" s="14" t="s">
        <v>87</v>
      </c>
      <c r="AW749" s="14" t="s">
        <v>37</v>
      </c>
      <c r="AX749" s="14" t="s">
        <v>78</v>
      </c>
      <c r="AY749" s="254" t="s">
        <v>258</v>
      </c>
    </row>
    <row r="750" s="15" customFormat="1">
      <c r="A750" s="15"/>
      <c r="B750" s="255"/>
      <c r="C750" s="256"/>
      <c r="D750" s="229" t="s">
        <v>267</v>
      </c>
      <c r="E750" s="257" t="s">
        <v>35</v>
      </c>
      <c r="F750" s="258" t="s">
        <v>270</v>
      </c>
      <c r="G750" s="256"/>
      <c r="H750" s="259">
        <v>6</v>
      </c>
      <c r="I750" s="260"/>
      <c r="J750" s="256"/>
      <c r="K750" s="256"/>
      <c r="L750" s="261"/>
      <c r="M750" s="262"/>
      <c r="N750" s="263"/>
      <c r="O750" s="263"/>
      <c r="P750" s="263"/>
      <c r="Q750" s="263"/>
      <c r="R750" s="263"/>
      <c r="S750" s="263"/>
      <c r="T750" s="264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5" t="s">
        <v>267</v>
      </c>
      <c r="AU750" s="265" t="s">
        <v>87</v>
      </c>
      <c r="AV750" s="15" t="s">
        <v>263</v>
      </c>
      <c r="AW750" s="15" t="s">
        <v>37</v>
      </c>
      <c r="AX750" s="15" t="s">
        <v>85</v>
      </c>
      <c r="AY750" s="265" t="s">
        <v>258</v>
      </c>
    </row>
    <row r="751" s="12" customFormat="1" ht="22.8" customHeight="1">
      <c r="A751" s="12"/>
      <c r="B751" s="200"/>
      <c r="C751" s="201"/>
      <c r="D751" s="202" t="s">
        <v>77</v>
      </c>
      <c r="E751" s="214" t="s">
        <v>1143</v>
      </c>
      <c r="F751" s="214" t="s">
        <v>1144</v>
      </c>
      <c r="G751" s="201"/>
      <c r="H751" s="201"/>
      <c r="I751" s="204"/>
      <c r="J751" s="215">
        <f>BK751</f>
        <v>0</v>
      </c>
      <c r="K751" s="201"/>
      <c r="L751" s="206"/>
      <c r="M751" s="207"/>
      <c r="N751" s="208"/>
      <c r="O751" s="208"/>
      <c r="P751" s="209">
        <f>SUM(P752:P760)</f>
        <v>0</v>
      </c>
      <c r="Q751" s="208"/>
      <c r="R751" s="209">
        <f>SUM(R752:R760)</f>
        <v>0</v>
      </c>
      <c r="S751" s="208"/>
      <c r="T751" s="210">
        <f>SUM(T752:T760)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1" t="s">
        <v>85</v>
      </c>
      <c r="AT751" s="212" t="s">
        <v>77</v>
      </c>
      <c r="AU751" s="212" t="s">
        <v>85</v>
      </c>
      <c r="AY751" s="211" t="s">
        <v>258</v>
      </c>
      <c r="BK751" s="213">
        <f>SUM(BK752:BK760)</f>
        <v>0</v>
      </c>
    </row>
    <row r="752" s="2" customFormat="1" ht="37.8" customHeight="1">
      <c r="A752" s="40"/>
      <c r="B752" s="41"/>
      <c r="C752" s="216" t="s">
        <v>1145</v>
      </c>
      <c r="D752" s="216" t="s">
        <v>260</v>
      </c>
      <c r="E752" s="217" t="s">
        <v>1146</v>
      </c>
      <c r="F752" s="218" t="s">
        <v>1147</v>
      </c>
      <c r="G752" s="219" t="s">
        <v>402</v>
      </c>
      <c r="H752" s="220">
        <v>50.264000000000003</v>
      </c>
      <c r="I752" s="221"/>
      <c r="J752" s="222">
        <f>ROUND(I752*H752,2)</f>
        <v>0</v>
      </c>
      <c r="K752" s="218" t="s">
        <v>273</v>
      </c>
      <c r="L752" s="46"/>
      <c r="M752" s="223" t="s">
        <v>35</v>
      </c>
      <c r="N752" s="224" t="s">
        <v>49</v>
      </c>
      <c r="O752" s="86"/>
      <c r="P752" s="225">
        <f>O752*H752</f>
        <v>0</v>
      </c>
      <c r="Q752" s="225">
        <v>0</v>
      </c>
      <c r="R752" s="225">
        <f>Q752*H752</f>
        <v>0</v>
      </c>
      <c r="S752" s="225">
        <v>0</v>
      </c>
      <c r="T752" s="226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7" t="s">
        <v>263</v>
      </c>
      <c r="AT752" s="227" t="s">
        <v>260</v>
      </c>
      <c r="AU752" s="227" t="s">
        <v>87</v>
      </c>
      <c r="AY752" s="19" t="s">
        <v>258</v>
      </c>
      <c r="BE752" s="228">
        <f>IF(N752="základní",J752,0)</f>
        <v>0</v>
      </c>
      <c r="BF752" s="228">
        <f>IF(N752="snížená",J752,0)</f>
        <v>0</v>
      </c>
      <c r="BG752" s="228">
        <f>IF(N752="zákl. přenesená",J752,0)</f>
        <v>0</v>
      </c>
      <c r="BH752" s="228">
        <f>IF(N752="sníž. přenesená",J752,0)</f>
        <v>0</v>
      </c>
      <c r="BI752" s="228">
        <f>IF(N752="nulová",J752,0)</f>
        <v>0</v>
      </c>
      <c r="BJ752" s="19" t="s">
        <v>85</v>
      </c>
      <c r="BK752" s="228">
        <f>ROUND(I752*H752,2)</f>
        <v>0</v>
      </c>
      <c r="BL752" s="19" t="s">
        <v>263</v>
      </c>
      <c r="BM752" s="227" t="s">
        <v>1148</v>
      </c>
    </row>
    <row r="753" s="2" customFormat="1">
      <c r="A753" s="40"/>
      <c r="B753" s="41"/>
      <c r="C753" s="42"/>
      <c r="D753" s="266" t="s">
        <v>275</v>
      </c>
      <c r="E753" s="42"/>
      <c r="F753" s="267" t="s">
        <v>1149</v>
      </c>
      <c r="G753" s="42"/>
      <c r="H753" s="42"/>
      <c r="I753" s="231"/>
      <c r="J753" s="42"/>
      <c r="K753" s="42"/>
      <c r="L753" s="46"/>
      <c r="M753" s="232"/>
      <c r="N753" s="233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275</v>
      </c>
      <c r="AU753" s="19" t="s">
        <v>87</v>
      </c>
    </row>
    <row r="754" s="2" customFormat="1" ht="33" customHeight="1">
      <c r="A754" s="40"/>
      <c r="B754" s="41"/>
      <c r="C754" s="216" t="s">
        <v>1150</v>
      </c>
      <c r="D754" s="216" t="s">
        <v>260</v>
      </c>
      <c r="E754" s="217" t="s">
        <v>1151</v>
      </c>
      <c r="F754" s="218" t="s">
        <v>1152</v>
      </c>
      <c r="G754" s="219" t="s">
        <v>402</v>
      </c>
      <c r="H754" s="220">
        <v>50.264000000000003</v>
      </c>
      <c r="I754" s="221"/>
      <c r="J754" s="222">
        <f>ROUND(I754*H754,2)</f>
        <v>0</v>
      </c>
      <c r="K754" s="218" t="s">
        <v>273</v>
      </c>
      <c r="L754" s="46"/>
      <c r="M754" s="223" t="s">
        <v>35</v>
      </c>
      <c r="N754" s="224" t="s">
        <v>49</v>
      </c>
      <c r="O754" s="86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7" t="s">
        <v>263</v>
      </c>
      <c r="AT754" s="227" t="s">
        <v>260</v>
      </c>
      <c r="AU754" s="227" t="s">
        <v>87</v>
      </c>
      <c r="AY754" s="19" t="s">
        <v>258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19" t="s">
        <v>85</v>
      </c>
      <c r="BK754" s="228">
        <f>ROUND(I754*H754,2)</f>
        <v>0</v>
      </c>
      <c r="BL754" s="19" t="s">
        <v>263</v>
      </c>
      <c r="BM754" s="227" t="s">
        <v>1153</v>
      </c>
    </row>
    <row r="755" s="2" customFormat="1">
      <c r="A755" s="40"/>
      <c r="B755" s="41"/>
      <c r="C755" s="42"/>
      <c r="D755" s="266" t="s">
        <v>275</v>
      </c>
      <c r="E755" s="42"/>
      <c r="F755" s="267" t="s">
        <v>1154</v>
      </c>
      <c r="G755" s="42"/>
      <c r="H755" s="42"/>
      <c r="I755" s="231"/>
      <c r="J755" s="42"/>
      <c r="K755" s="42"/>
      <c r="L755" s="46"/>
      <c r="M755" s="232"/>
      <c r="N755" s="233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275</v>
      </c>
      <c r="AU755" s="19" t="s">
        <v>87</v>
      </c>
    </row>
    <row r="756" s="2" customFormat="1" ht="44.25" customHeight="1">
      <c r="A756" s="40"/>
      <c r="B756" s="41"/>
      <c r="C756" s="216" t="s">
        <v>1155</v>
      </c>
      <c r="D756" s="216" t="s">
        <v>260</v>
      </c>
      <c r="E756" s="217" t="s">
        <v>1156</v>
      </c>
      <c r="F756" s="218" t="s">
        <v>1157</v>
      </c>
      <c r="G756" s="219" t="s">
        <v>402</v>
      </c>
      <c r="H756" s="220">
        <v>1206.336</v>
      </c>
      <c r="I756" s="221"/>
      <c r="J756" s="222">
        <f>ROUND(I756*H756,2)</f>
        <v>0</v>
      </c>
      <c r="K756" s="218" t="s">
        <v>273</v>
      </c>
      <c r="L756" s="46"/>
      <c r="M756" s="223" t="s">
        <v>35</v>
      </c>
      <c r="N756" s="224" t="s">
        <v>49</v>
      </c>
      <c r="O756" s="86"/>
      <c r="P756" s="225">
        <f>O756*H756</f>
        <v>0</v>
      </c>
      <c r="Q756" s="225">
        <v>0</v>
      </c>
      <c r="R756" s="225">
        <f>Q756*H756</f>
        <v>0</v>
      </c>
      <c r="S756" s="225">
        <v>0</v>
      </c>
      <c r="T756" s="22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7" t="s">
        <v>263</v>
      </c>
      <c r="AT756" s="227" t="s">
        <v>260</v>
      </c>
      <c r="AU756" s="227" t="s">
        <v>87</v>
      </c>
      <c r="AY756" s="19" t="s">
        <v>258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9" t="s">
        <v>85</v>
      </c>
      <c r="BK756" s="228">
        <f>ROUND(I756*H756,2)</f>
        <v>0</v>
      </c>
      <c r="BL756" s="19" t="s">
        <v>263</v>
      </c>
      <c r="BM756" s="227" t="s">
        <v>1158</v>
      </c>
    </row>
    <row r="757" s="2" customFormat="1">
      <c r="A757" s="40"/>
      <c r="B757" s="41"/>
      <c r="C757" s="42"/>
      <c r="D757" s="266" t="s">
        <v>275</v>
      </c>
      <c r="E757" s="42"/>
      <c r="F757" s="267" t="s">
        <v>1159</v>
      </c>
      <c r="G757" s="42"/>
      <c r="H757" s="42"/>
      <c r="I757" s="231"/>
      <c r="J757" s="42"/>
      <c r="K757" s="42"/>
      <c r="L757" s="46"/>
      <c r="M757" s="232"/>
      <c r="N757" s="23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275</v>
      </c>
      <c r="AU757" s="19" t="s">
        <v>87</v>
      </c>
    </row>
    <row r="758" s="14" customFormat="1">
      <c r="A758" s="14"/>
      <c r="B758" s="244"/>
      <c r="C758" s="245"/>
      <c r="D758" s="229" t="s">
        <v>267</v>
      </c>
      <c r="E758" s="245"/>
      <c r="F758" s="247" t="s">
        <v>1160</v>
      </c>
      <c r="G758" s="245"/>
      <c r="H758" s="248">
        <v>1206.336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267</v>
      </c>
      <c r="AU758" s="254" t="s">
        <v>87</v>
      </c>
      <c r="AV758" s="14" t="s">
        <v>87</v>
      </c>
      <c r="AW758" s="14" t="s">
        <v>4</v>
      </c>
      <c r="AX758" s="14" t="s">
        <v>85</v>
      </c>
      <c r="AY758" s="254" t="s">
        <v>258</v>
      </c>
    </row>
    <row r="759" s="2" customFormat="1" ht="44.25" customHeight="1">
      <c r="A759" s="40"/>
      <c r="B759" s="41"/>
      <c r="C759" s="216" t="s">
        <v>1161</v>
      </c>
      <c r="D759" s="216" t="s">
        <v>260</v>
      </c>
      <c r="E759" s="217" t="s">
        <v>1162</v>
      </c>
      <c r="F759" s="218" t="s">
        <v>1163</v>
      </c>
      <c r="G759" s="219" t="s">
        <v>402</v>
      </c>
      <c r="H759" s="220">
        <v>45.728999999999999</v>
      </c>
      <c r="I759" s="221"/>
      <c r="J759" s="222">
        <f>ROUND(I759*H759,2)</f>
        <v>0</v>
      </c>
      <c r="K759" s="218" t="s">
        <v>273</v>
      </c>
      <c r="L759" s="46"/>
      <c r="M759" s="223" t="s">
        <v>35</v>
      </c>
      <c r="N759" s="224" t="s">
        <v>49</v>
      </c>
      <c r="O759" s="86"/>
      <c r="P759" s="225">
        <f>O759*H759</f>
        <v>0</v>
      </c>
      <c r="Q759" s="225">
        <v>0</v>
      </c>
      <c r="R759" s="225">
        <f>Q759*H759</f>
        <v>0</v>
      </c>
      <c r="S759" s="225">
        <v>0</v>
      </c>
      <c r="T759" s="226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7" t="s">
        <v>263</v>
      </c>
      <c r="AT759" s="227" t="s">
        <v>260</v>
      </c>
      <c r="AU759" s="227" t="s">
        <v>87</v>
      </c>
      <c r="AY759" s="19" t="s">
        <v>258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19" t="s">
        <v>85</v>
      </c>
      <c r="BK759" s="228">
        <f>ROUND(I759*H759,2)</f>
        <v>0</v>
      </c>
      <c r="BL759" s="19" t="s">
        <v>263</v>
      </c>
      <c r="BM759" s="227" t="s">
        <v>1164</v>
      </c>
    </row>
    <row r="760" s="2" customFormat="1">
      <c r="A760" s="40"/>
      <c r="B760" s="41"/>
      <c r="C760" s="42"/>
      <c r="D760" s="266" t="s">
        <v>275</v>
      </c>
      <c r="E760" s="42"/>
      <c r="F760" s="267" t="s">
        <v>1165</v>
      </c>
      <c r="G760" s="42"/>
      <c r="H760" s="42"/>
      <c r="I760" s="231"/>
      <c r="J760" s="42"/>
      <c r="K760" s="42"/>
      <c r="L760" s="46"/>
      <c r="M760" s="232"/>
      <c r="N760" s="233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275</v>
      </c>
      <c r="AU760" s="19" t="s">
        <v>87</v>
      </c>
    </row>
    <row r="761" s="12" customFormat="1" ht="22.8" customHeight="1">
      <c r="A761" s="12"/>
      <c r="B761" s="200"/>
      <c r="C761" s="201"/>
      <c r="D761" s="202" t="s">
        <v>77</v>
      </c>
      <c r="E761" s="214" t="s">
        <v>1166</v>
      </c>
      <c r="F761" s="214" t="s">
        <v>1167</v>
      </c>
      <c r="G761" s="201"/>
      <c r="H761" s="201"/>
      <c r="I761" s="204"/>
      <c r="J761" s="215">
        <f>BK761</f>
        <v>0</v>
      </c>
      <c r="K761" s="201"/>
      <c r="L761" s="206"/>
      <c r="M761" s="207"/>
      <c r="N761" s="208"/>
      <c r="O761" s="208"/>
      <c r="P761" s="209">
        <f>SUM(P762:P763)</f>
        <v>0</v>
      </c>
      <c r="Q761" s="208"/>
      <c r="R761" s="209">
        <f>SUM(R762:R763)</f>
        <v>0</v>
      </c>
      <c r="S761" s="208"/>
      <c r="T761" s="210">
        <f>SUM(T762:T763)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11" t="s">
        <v>85</v>
      </c>
      <c r="AT761" s="212" t="s">
        <v>77</v>
      </c>
      <c r="AU761" s="212" t="s">
        <v>85</v>
      </c>
      <c r="AY761" s="211" t="s">
        <v>258</v>
      </c>
      <c r="BK761" s="213">
        <f>SUM(BK762:BK763)</f>
        <v>0</v>
      </c>
    </row>
    <row r="762" s="2" customFormat="1" ht="55.5" customHeight="1">
      <c r="A762" s="40"/>
      <c r="B762" s="41"/>
      <c r="C762" s="216" t="s">
        <v>1168</v>
      </c>
      <c r="D762" s="216" t="s">
        <v>260</v>
      </c>
      <c r="E762" s="217" t="s">
        <v>1169</v>
      </c>
      <c r="F762" s="218" t="s">
        <v>1170</v>
      </c>
      <c r="G762" s="219" t="s">
        <v>402</v>
      </c>
      <c r="H762" s="220">
        <v>340.07400000000001</v>
      </c>
      <c r="I762" s="221"/>
      <c r="J762" s="222">
        <f>ROUND(I762*H762,2)</f>
        <v>0</v>
      </c>
      <c r="K762" s="218" t="s">
        <v>273</v>
      </c>
      <c r="L762" s="46"/>
      <c r="M762" s="223" t="s">
        <v>35</v>
      </c>
      <c r="N762" s="224" t="s">
        <v>49</v>
      </c>
      <c r="O762" s="86"/>
      <c r="P762" s="225">
        <f>O762*H762</f>
        <v>0</v>
      </c>
      <c r="Q762" s="225">
        <v>0</v>
      </c>
      <c r="R762" s="225">
        <f>Q762*H762</f>
        <v>0</v>
      </c>
      <c r="S762" s="225">
        <v>0</v>
      </c>
      <c r="T762" s="226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7" t="s">
        <v>263</v>
      </c>
      <c r="AT762" s="227" t="s">
        <v>260</v>
      </c>
      <c r="AU762" s="227" t="s">
        <v>87</v>
      </c>
      <c r="AY762" s="19" t="s">
        <v>258</v>
      </c>
      <c r="BE762" s="228">
        <f>IF(N762="základní",J762,0)</f>
        <v>0</v>
      </c>
      <c r="BF762" s="228">
        <f>IF(N762="snížená",J762,0)</f>
        <v>0</v>
      </c>
      <c r="BG762" s="228">
        <f>IF(N762="zákl. přenesená",J762,0)</f>
        <v>0</v>
      </c>
      <c r="BH762" s="228">
        <f>IF(N762="sníž. přenesená",J762,0)</f>
        <v>0</v>
      </c>
      <c r="BI762" s="228">
        <f>IF(N762="nulová",J762,0)</f>
        <v>0</v>
      </c>
      <c r="BJ762" s="19" t="s">
        <v>85</v>
      </c>
      <c r="BK762" s="228">
        <f>ROUND(I762*H762,2)</f>
        <v>0</v>
      </c>
      <c r="BL762" s="19" t="s">
        <v>263</v>
      </c>
      <c r="BM762" s="227" t="s">
        <v>1171</v>
      </c>
    </row>
    <row r="763" s="2" customFormat="1">
      <c r="A763" s="40"/>
      <c r="B763" s="41"/>
      <c r="C763" s="42"/>
      <c r="D763" s="266" t="s">
        <v>275</v>
      </c>
      <c r="E763" s="42"/>
      <c r="F763" s="267" t="s">
        <v>1172</v>
      </c>
      <c r="G763" s="42"/>
      <c r="H763" s="42"/>
      <c r="I763" s="231"/>
      <c r="J763" s="42"/>
      <c r="K763" s="42"/>
      <c r="L763" s="46"/>
      <c r="M763" s="232"/>
      <c r="N763" s="233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275</v>
      </c>
      <c r="AU763" s="19" t="s">
        <v>87</v>
      </c>
    </row>
    <row r="764" s="12" customFormat="1" ht="25.92" customHeight="1">
      <c r="A764" s="12"/>
      <c r="B764" s="200"/>
      <c r="C764" s="201"/>
      <c r="D764" s="202" t="s">
        <v>77</v>
      </c>
      <c r="E764" s="203" t="s">
        <v>1173</v>
      </c>
      <c r="F764" s="203" t="s">
        <v>1174</v>
      </c>
      <c r="G764" s="201"/>
      <c r="H764" s="201"/>
      <c r="I764" s="204"/>
      <c r="J764" s="205">
        <f>BK764</f>
        <v>0</v>
      </c>
      <c r="K764" s="201"/>
      <c r="L764" s="206"/>
      <c r="M764" s="207"/>
      <c r="N764" s="208"/>
      <c r="O764" s="208"/>
      <c r="P764" s="209">
        <f>P765+P818+P946+P1090+P1151+P1175+P1198+P1226+P1278+P1339+P1346+P1376+P1382</f>
        <v>0</v>
      </c>
      <c r="Q764" s="208"/>
      <c r="R764" s="209">
        <f>R765+R818+R946+R1090+R1151+R1175+R1198+R1226+R1278+R1339+R1346+R1376+R1382</f>
        <v>32.014262890000005</v>
      </c>
      <c r="S764" s="208"/>
      <c r="T764" s="210">
        <f>T765+T818+T946+T1090+T1151+T1175+T1198+T1226+T1278+T1339+T1346+T1376+T1382</f>
        <v>2.6492134999999997</v>
      </c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R764" s="211" t="s">
        <v>87</v>
      </c>
      <c r="AT764" s="212" t="s">
        <v>77</v>
      </c>
      <c r="AU764" s="212" t="s">
        <v>78</v>
      </c>
      <c r="AY764" s="211" t="s">
        <v>258</v>
      </c>
      <c r="BK764" s="213">
        <f>BK765+BK818+BK946+BK1090+BK1151+BK1175+BK1198+BK1226+BK1278+BK1339+BK1346+BK1376+BK1382</f>
        <v>0</v>
      </c>
    </row>
    <row r="765" s="12" customFormat="1" ht="22.8" customHeight="1">
      <c r="A765" s="12"/>
      <c r="B765" s="200"/>
      <c r="C765" s="201"/>
      <c r="D765" s="202" t="s">
        <v>77</v>
      </c>
      <c r="E765" s="214" t="s">
        <v>1175</v>
      </c>
      <c r="F765" s="214" t="s">
        <v>1176</v>
      </c>
      <c r="G765" s="201"/>
      <c r="H765" s="201"/>
      <c r="I765" s="204"/>
      <c r="J765" s="215">
        <f>BK765</f>
        <v>0</v>
      </c>
      <c r="K765" s="201"/>
      <c r="L765" s="206"/>
      <c r="M765" s="207"/>
      <c r="N765" s="208"/>
      <c r="O765" s="208"/>
      <c r="P765" s="209">
        <f>SUM(P766:P817)</f>
        <v>0</v>
      </c>
      <c r="Q765" s="208"/>
      <c r="R765" s="209">
        <f>SUM(R766:R817)</f>
        <v>4.4840983000000003</v>
      </c>
      <c r="S765" s="208"/>
      <c r="T765" s="210">
        <f>SUM(T766:T817)</f>
        <v>0.0090000000000000011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11" t="s">
        <v>87</v>
      </c>
      <c r="AT765" s="212" t="s">
        <v>77</v>
      </c>
      <c r="AU765" s="212" t="s">
        <v>85</v>
      </c>
      <c r="AY765" s="211" t="s">
        <v>258</v>
      </c>
      <c r="BK765" s="213">
        <f>SUM(BK766:BK817)</f>
        <v>0</v>
      </c>
    </row>
    <row r="766" s="2" customFormat="1" ht="37.8" customHeight="1">
      <c r="A766" s="40"/>
      <c r="B766" s="41"/>
      <c r="C766" s="216" t="s">
        <v>1177</v>
      </c>
      <c r="D766" s="216" t="s">
        <v>260</v>
      </c>
      <c r="E766" s="217" t="s">
        <v>1178</v>
      </c>
      <c r="F766" s="218" t="s">
        <v>1179</v>
      </c>
      <c r="G766" s="219" t="s">
        <v>117</v>
      </c>
      <c r="H766" s="220">
        <v>542</v>
      </c>
      <c r="I766" s="221"/>
      <c r="J766" s="222">
        <f>ROUND(I766*H766,2)</f>
        <v>0</v>
      </c>
      <c r="K766" s="218" t="s">
        <v>273</v>
      </c>
      <c r="L766" s="46"/>
      <c r="M766" s="223" t="s">
        <v>35</v>
      </c>
      <c r="N766" s="224" t="s">
        <v>49</v>
      </c>
      <c r="O766" s="86"/>
      <c r="P766" s="225">
        <f>O766*H766</f>
        <v>0</v>
      </c>
      <c r="Q766" s="225">
        <v>0</v>
      </c>
      <c r="R766" s="225">
        <f>Q766*H766</f>
        <v>0</v>
      </c>
      <c r="S766" s="225">
        <v>0</v>
      </c>
      <c r="T766" s="22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7" t="s">
        <v>425</v>
      </c>
      <c r="AT766" s="227" t="s">
        <v>260</v>
      </c>
      <c r="AU766" s="227" t="s">
        <v>87</v>
      </c>
      <c r="AY766" s="19" t="s">
        <v>258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9" t="s">
        <v>85</v>
      </c>
      <c r="BK766" s="228">
        <f>ROUND(I766*H766,2)</f>
        <v>0</v>
      </c>
      <c r="BL766" s="19" t="s">
        <v>425</v>
      </c>
      <c r="BM766" s="227" t="s">
        <v>1180</v>
      </c>
    </row>
    <row r="767" s="2" customFormat="1">
      <c r="A767" s="40"/>
      <c r="B767" s="41"/>
      <c r="C767" s="42"/>
      <c r="D767" s="266" t="s">
        <v>275</v>
      </c>
      <c r="E767" s="42"/>
      <c r="F767" s="267" t="s">
        <v>1181</v>
      </c>
      <c r="G767" s="42"/>
      <c r="H767" s="42"/>
      <c r="I767" s="231"/>
      <c r="J767" s="42"/>
      <c r="K767" s="42"/>
      <c r="L767" s="46"/>
      <c r="M767" s="232"/>
      <c r="N767" s="23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275</v>
      </c>
      <c r="AU767" s="19" t="s">
        <v>87</v>
      </c>
    </row>
    <row r="768" s="14" customFormat="1">
      <c r="A768" s="14"/>
      <c r="B768" s="244"/>
      <c r="C768" s="245"/>
      <c r="D768" s="229" t="s">
        <v>267</v>
      </c>
      <c r="E768" s="246" t="s">
        <v>35</v>
      </c>
      <c r="F768" s="247" t="s">
        <v>119</v>
      </c>
      <c r="G768" s="245"/>
      <c r="H768" s="248">
        <v>542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267</v>
      </c>
      <c r="AU768" s="254" t="s">
        <v>87</v>
      </c>
      <c r="AV768" s="14" t="s">
        <v>87</v>
      </c>
      <c r="AW768" s="14" t="s">
        <v>37</v>
      </c>
      <c r="AX768" s="14" t="s">
        <v>85</v>
      </c>
      <c r="AY768" s="254" t="s">
        <v>258</v>
      </c>
    </row>
    <row r="769" s="2" customFormat="1" ht="33" customHeight="1">
      <c r="A769" s="40"/>
      <c r="B769" s="41"/>
      <c r="C769" s="216" t="s">
        <v>1182</v>
      </c>
      <c r="D769" s="216" t="s">
        <v>260</v>
      </c>
      <c r="E769" s="217" t="s">
        <v>1183</v>
      </c>
      <c r="F769" s="218" t="s">
        <v>1184</v>
      </c>
      <c r="G769" s="219" t="s">
        <v>117</v>
      </c>
      <c r="H769" s="220">
        <v>73.629999999999995</v>
      </c>
      <c r="I769" s="221"/>
      <c r="J769" s="222">
        <f>ROUND(I769*H769,2)</f>
        <v>0</v>
      </c>
      <c r="K769" s="218" t="s">
        <v>273</v>
      </c>
      <c r="L769" s="46"/>
      <c r="M769" s="223" t="s">
        <v>35</v>
      </c>
      <c r="N769" s="224" t="s">
        <v>49</v>
      </c>
      <c r="O769" s="86"/>
      <c r="P769" s="225">
        <f>O769*H769</f>
        <v>0</v>
      </c>
      <c r="Q769" s="225">
        <v>0</v>
      </c>
      <c r="R769" s="225">
        <f>Q769*H769</f>
        <v>0</v>
      </c>
      <c r="S769" s="225">
        <v>0</v>
      </c>
      <c r="T769" s="226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7" t="s">
        <v>425</v>
      </c>
      <c r="AT769" s="227" t="s">
        <v>260</v>
      </c>
      <c r="AU769" s="227" t="s">
        <v>87</v>
      </c>
      <c r="AY769" s="19" t="s">
        <v>258</v>
      </c>
      <c r="BE769" s="228">
        <f>IF(N769="základní",J769,0)</f>
        <v>0</v>
      </c>
      <c r="BF769" s="228">
        <f>IF(N769="snížená",J769,0)</f>
        <v>0</v>
      </c>
      <c r="BG769" s="228">
        <f>IF(N769="zákl. přenesená",J769,0)</f>
        <v>0</v>
      </c>
      <c r="BH769" s="228">
        <f>IF(N769="sníž. přenesená",J769,0)</f>
        <v>0</v>
      </c>
      <c r="BI769" s="228">
        <f>IF(N769="nulová",J769,0)</f>
        <v>0</v>
      </c>
      <c r="BJ769" s="19" t="s">
        <v>85</v>
      </c>
      <c r="BK769" s="228">
        <f>ROUND(I769*H769,2)</f>
        <v>0</v>
      </c>
      <c r="BL769" s="19" t="s">
        <v>425</v>
      </c>
      <c r="BM769" s="227" t="s">
        <v>1185</v>
      </c>
    </row>
    <row r="770" s="2" customFormat="1">
      <c r="A770" s="40"/>
      <c r="B770" s="41"/>
      <c r="C770" s="42"/>
      <c r="D770" s="266" t="s">
        <v>275</v>
      </c>
      <c r="E770" s="42"/>
      <c r="F770" s="267" t="s">
        <v>1186</v>
      </c>
      <c r="G770" s="42"/>
      <c r="H770" s="42"/>
      <c r="I770" s="231"/>
      <c r="J770" s="42"/>
      <c r="K770" s="42"/>
      <c r="L770" s="46"/>
      <c r="M770" s="232"/>
      <c r="N770" s="233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275</v>
      </c>
      <c r="AU770" s="19" t="s">
        <v>87</v>
      </c>
    </row>
    <row r="771" s="14" customFormat="1">
      <c r="A771" s="14"/>
      <c r="B771" s="244"/>
      <c r="C771" s="245"/>
      <c r="D771" s="229" t="s">
        <v>267</v>
      </c>
      <c r="E771" s="246" t="s">
        <v>35</v>
      </c>
      <c r="F771" s="247" t="s">
        <v>116</v>
      </c>
      <c r="G771" s="245"/>
      <c r="H771" s="248">
        <v>73.629999999999995</v>
      </c>
      <c r="I771" s="249"/>
      <c r="J771" s="245"/>
      <c r="K771" s="245"/>
      <c r="L771" s="250"/>
      <c r="M771" s="251"/>
      <c r="N771" s="252"/>
      <c r="O771" s="252"/>
      <c r="P771" s="252"/>
      <c r="Q771" s="252"/>
      <c r="R771" s="252"/>
      <c r="S771" s="252"/>
      <c r="T771" s="25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4" t="s">
        <v>267</v>
      </c>
      <c r="AU771" s="254" t="s">
        <v>87</v>
      </c>
      <c r="AV771" s="14" t="s">
        <v>87</v>
      </c>
      <c r="AW771" s="14" t="s">
        <v>37</v>
      </c>
      <c r="AX771" s="14" t="s">
        <v>85</v>
      </c>
      <c r="AY771" s="254" t="s">
        <v>258</v>
      </c>
    </row>
    <row r="772" s="2" customFormat="1" ht="16.5" customHeight="1">
      <c r="A772" s="40"/>
      <c r="B772" s="41"/>
      <c r="C772" s="279" t="s">
        <v>1187</v>
      </c>
      <c r="D772" s="279" t="s">
        <v>419</v>
      </c>
      <c r="E772" s="280" t="s">
        <v>1188</v>
      </c>
      <c r="F772" s="281" t="s">
        <v>1189</v>
      </c>
      <c r="G772" s="282" t="s">
        <v>402</v>
      </c>
      <c r="H772" s="283">
        <v>0.20300000000000001</v>
      </c>
      <c r="I772" s="284"/>
      <c r="J772" s="285">
        <f>ROUND(I772*H772,2)</f>
        <v>0</v>
      </c>
      <c r="K772" s="281" t="s">
        <v>273</v>
      </c>
      <c r="L772" s="286"/>
      <c r="M772" s="287" t="s">
        <v>35</v>
      </c>
      <c r="N772" s="288" t="s">
        <v>49</v>
      </c>
      <c r="O772" s="86"/>
      <c r="P772" s="225">
        <f>O772*H772</f>
        <v>0</v>
      </c>
      <c r="Q772" s="225">
        <v>1</v>
      </c>
      <c r="R772" s="225">
        <f>Q772*H772</f>
        <v>0.20300000000000001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539</v>
      </c>
      <c r="AT772" s="227" t="s">
        <v>419</v>
      </c>
      <c r="AU772" s="227" t="s">
        <v>87</v>
      </c>
      <c r="AY772" s="19" t="s">
        <v>258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85</v>
      </c>
      <c r="BK772" s="228">
        <f>ROUND(I772*H772,2)</f>
        <v>0</v>
      </c>
      <c r="BL772" s="19" t="s">
        <v>425</v>
      </c>
      <c r="BM772" s="227" t="s">
        <v>1190</v>
      </c>
    </row>
    <row r="773" s="14" customFormat="1">
      <c r="A773" s="14"/>
      <c r="B773" s="244"/>
      <c r="C773" s="245"/>
      <c r="D773" s="229" t="s">
        <v>267</v>
      </c>
      <c r="E773" s="246" t="s">
        <v>35</v>
      </c>
      <c r="F773" s="247" t="s">
        <v>1191</v>
      </c>
      <c r="G773" s="245"/>
      <c r="H773" s="248">
        <v>615.63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267</v>
      </c>
      <c r="AU773" s="254" t="s">
        <v>87</v>
      </c>
      <c r="AV773" s="14" t="s">
        <v>87</v>
      </c>
      <c r="AW773" s="14" t="s">
        <v>37</v>
      </c>
      <c r="AX773" s="14" t="s">
        <v>85</v>
      </c>
      <c r="AY773" s="254" t="s">
        <v>258</v>
      </c>
    </row>
    <row r="774" s="14" customFormat="1">
      <c r="A774" s="14"/>
      <c r="B774" s="244"/>
      <c r="C774" s="245"/>
      <c r="D774" s="229" t="s">
        <v>267</v>
      </c>
      <c r="E774" s="245"/>
      <c r="F774" s="247" t="s">
        <v>1192</v>
      </c>
      <c r="G774" s="245"/>
      <c r="H774" s="248">
        <v>0.20300000000000001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267</v>
      </c>
      <c r="AU774" s="254" t="s">
        <v>87</v>
      </c>
      <c r="AV774" s="14" t="s">
        <v>87</v>
      </c>
      <c r="AW774" s="14" t="s">
        <v>4</v>
      </c>
      <c r="AX774" s="14" t="s">
        <v>85</v>
      </c>
      <c r="AY774" s="254" t="s">
        <v>258</v>
      </c>
    </row>
    <row r="775" s="2" customFormat="1" ht="37.8" customHeight="1">
      <c r="A775" s="40"/>
      <c r="B775" s="41"/>
      <c r="C775" s="216" t="s">
        <v>1193</v>
      </c>
      <c r="D775" s="216" t="s">
        <v>260</v>
      </c>
      <c r="E775" s="217" t="s">
        <v>1194</v>
      </c>
      <c r="F775" s="218" t="s">
        <v>1195</v>
      </c>
      <c r="G775" s="219" t="s">
        <v>117</v>
      </c>
      <c r="H775" s="220">
        <v>369.11000000000001</v>
      </c>
      <c r="I775" s="221"/>
      <c r="J775" s="222">
        <f>ROUND(I775*H775,2)</f>
        <v>0</v>
      </c>
      <c r="K775" s="218" t="s">
        <v>273</v>
      </c>
      <c r="L775" s="46"/>
      <c r="M775" s="223" t="s">
        <v>35</v>
      </c>
      <c r="N775" s="224" t="s">
        <v>49</v>
      </c>
      <c r="O775" s="86"/>
      <c r="P775" s="225">
        <f>O775*H775</f>
        <v>0</v>
      </c>
      <c r="Q775" s="225">
        <v>0</v>
      </c>
      <c r="R775" s="225">
        <f>Q775*H775</f>
        <v>0</v>
      </c>
      <c r="S775" s="225">
        <v>0</v>
      </c>
      <c r="T775" s="22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7" t="s">
        <v>425</v>
      </c>
      <c r="AT775" s="227" t="s">
        <v>260</v>
      </c>
      <c r="AU775" s="227" t="s">
        <v>87</v>
      </c>
      <c r="AY775" s="19" t="s">
        <v>258</v>
      </c>
      <c r="BE775" s="228">
        <f>IF(N775="základní",J775,0)</f>
        <v>0</v>
      </c>
      <c r="BF775" s="228">
        <f>IF(N775="snížená",J775,0)</f>
        <v>0</v>
      </c>
      <c r="BG775" s="228">
        <f>IF(N775="zákl. přenesená",J775,0)</f>
        <v>0</v>
      </c>
      <c r="BH775" s="228">
        <f>IF(N775="sníž. přenesená",J775,0)</f>
        <v>0</v>
      </c>
      <c r="BI775" s="228">
        <f>IF(N775="nulová",J775,0)</f>
        <v>0</v>
      </c>
      <c r="BJ775" s="19" t="s">
        <v>85</v>
      </c>
      <c r="BK775" s="228">
        <f>ROUND(I775*H775,2)</f>
        <v>0</v>
      </c>
      <c r="BL775" s="19" t="s">
        <v>425</v>
      </c>
      <c r="BM775" s="227" t="s">
        <v>1196</v>
      </c>
    </row>
    <row r="776" s="2" customFormat="1">
      <c r="A776" s="40"/>
      <c r="B776" s="41"/>
      <c r="C776" s="42"/>
      <c r="D776" s="266" t="s">
        <v>275</v>
      </c>
      <c r="E776" s="42"/>
      <c r="F776" s="267" t="s">
        <v>1197</v>
      </c>
      <c r="G776" s="42"/>
      <c r="H776" s="42"/>
      <c r="I776" s="231"/>
      <c r="J776" s="42"/>
      <c r="K776" s="42"/>
      <c r="L776" s="46"/>
      <c r="M776" s="232"/>
      <c r="N776" s="233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275</v>
      </c>
      <c r="AU776" s="19" t="s">
        <v>87</v>
      </c>
    </row>
    <row r="777" s="14" customFormat="1">
      <c r="A777" s="14"/>
      <c r="B777" s="244"/>
      <c r="C777" s="245"/>
      <c r="D777" s="229" t="s">
        <v>267</v>
      </c>
      <c r="E777" s="246" t="s">
        <v>35</v>
      </c>
      <c r="F777" s="247" t="s">
        <v>162</v>
      </c>
      <c r="G777" s="245"/>
      <c r="H777" s="248">
        <v>369.11000000000001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267</v>
      </c>
      <c r="AU777" s="254" t="s">
        <v>87</v>
      </c>
      <c r="AV777" s="14" t="s">
        <v>87</v>
      </c>
      <c r="AW777" s="14" t="s">
        <v>37</v>
      </c>
      <c r="AX777" s="14" t="s">
        <v>85</v>
      </c>
      <c r="AY777" s="254" t="s">
        <v>258</v>
      </c>
    </row>
    <row r="778" s="2" customFormat="1" ht="16.5" customHeight="1">
      <c r="A778" s="40"/>
      <c r="B778" s="41"/>
      <c r="C778" s="279" t="s">
        <v>1198</v>
      </c>
      <c r="D778" s="279" t="s">
        <v>419</v>
      </c>
      <c r="E778" s="280" t="s">
        <v>1199</v>
      </c>
      <c r="F778" s="281" t="s">
        <v>1200</v>
      </c>
      <c r="G778" s="282" t="s">
        <v>402</v>
      </c>
      <c r="H778" s="283">
        <v>0.14399999999999999</v>
      </c>
      <c r="I778" s="284"/>
      <c r="J778" s="285">
        <f>ROUND(I778*H778,2)</f>
        <v>0</v>
      </c>
      <c r="K778" s="281" t="s">
        <v>273</v>
      </c>
      <c r="L778" s="286"/>
      <c r="M778" s="287" t="s">
        <v>35</v>
      </c>
      <c r="N778" s="288" t="s">
        <v>49</v>
      </c>
      <c r="O778" s="86"/>
      <c r="P778" s="225">
        <f>O778*H778</f>
        <v>0</v>
      </c>
      <c r="Q778" s="225">
        <v>1</v>
      </c>
      <c r="R778" s="225">
        <f>Q778*H778</f>
        <v>0.14399999999999999</v>
      </c>
      <c r="S778" s="225">
        <v>0</v>
      </c>
      <c r="T778" s="226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27" t="s">
        <v>539</v>
      </c>
      <c r="AT778" s="227" t="s">
        <v>419</v>
      </c>
      <c r="AU778" s="227" t="s">
        <v>87</v>
      </c>
      <c r="AY778" s="19" t="s">
        <v>258</v>
      </c>
      <c r="BE778" s="228">
        <f>IF(N778="základní",J778,0)</f>
        <v>0</v>
      </c>
      <c r="BF778" s="228">
        <f>IF(N778="snížená",J778,0)</f>
        <v>0</v>
      </c>
      <c r="BG778" s="228">
        <f>IF(N778="zákl. přenesená",J778,0)</f>
        <v>0</v>
      </c>
      <c r="BH778" s="228">
        <f>IF(N778="sníž. přenesená",J778,0)</f>
        <v>0</v>
      </c>
      <c r="BI778" s="228">
        <f>IF(N778="nulová",J778,0)</f>
        <v>0</v>
      </c>
      <c r="BJ778" s="19" t="s">
        <v>85</v>
      </c>
      <c r="BK778" s="228">
        <f>ROUND(I778*H778,2)</f>
        <v>0</v>
      </c>
      <c r="BL778" s="19" t="s">
        <v>425</v>
      </c>
      <c r="BM778" s="227" t="s">
        <v>1201</v>
      </c>
    </row>
    <row r="779" s="14" customFormat="1">
      <c r="A779" s="14"/>
      <c r="B779" s="244"/>
      <c r="C779" s="245"/>
      <c r="D779" s="229" t="s">
        <v>267</v>
      </c>
      <c r="E779" s="246" t="s">
        <v>35</v>
      </c>
      <c r="F779" s="247" t="s">
        <v>162</v>
      </c>
      <c r="G779" s="245"/>
      <c r="H779" s="248">
        <v>369.11000000000001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267</v>
      </c>
      <c r="AU779" s="254" t="s">
        <v>87</v>
      </c>
      <c r="AV779" s="14" t="s">
        <v>87</v>
      </c>
      <c r="AW779" s="14" t="s">
        <v>37</v>
      </c>
      <c r="AX779" s="14" t="s">
        <v>85</v>
      </c>
      <c r="AY779" s="254" t="s">
        <v>258</v>
      </c>
    </row>
    <row r="780" s="14" customFormat="1">
      <c r="A780" s="14"/>
      <c r="B780" s="244"/>
      <c r="C780" s="245"/>
      <c r="D780" s="229" t="s">
        <v>267</v>
      </c>
      <c r="E780" s="245"/>
      <c r="F780" s="247" t="s">
        <v>1202</v>
      </c>
      <c r="G780" s="245"/>
      <c r="H780" s="248">
        <v>0.14399999999999999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267</v>
      </c>
      <c r="AU780" s="254" t="s">
        <v>87</v>
      </c>
      <c r="AV780" s="14" t="s">
        <v>87</v>
      </c>
      <c r="AW780" s="14" t="s">
        <v>4</v>
      </c>
      <c r="AX780" s="14" t="s">
        <v>85</v>
      </c>
      <c r="AY780" s="254" t="s">
        <v>258</v>
      </c>
    </row>
    <row r="781" s="2" customFormat="1" ht="24.15" customHeight="1">
      <c r="A781" s="40"/>
      <c r="B781" s="41"/>
      <c r="C781" s="216" t="s">
        <v>1203</v>
      </c>
      <c r="D781" s="216" t="s">
        <v>260</v>
      </c>
      <c r="E781" s="217" t="s">
        <v>1204</v>
      </c>
      <c r="F781" s="218" t="s">
        <v>1205</v>
      </c>
      <c r="G781" s="219" t="s">
        <v>117</v>
      </c>
      <c r="H781" s="220">
        <v>2.25</v>
      </c>
      <c r="I781" s="221"/>
      <c r="J781" s="222">
        <f>ROUND(I781*H781,2)</f>
        <v>0</v>
      </c>
      <c r="K781" s="218" t="s">
        <v>273</v>
      </c>
      <c r="L781" s="46"/>
      <c r="M781" s="223" t="s">
        <v>35</v>
      </c>
      <c r="N781" s="224" t="s">
        <v>49</v>
      </c>
      <c r="O781" s="86"/>
      <c r="P781" s="225">
        <f>O781*H781</f>
        <v>0</v>
      </c>
      <c r="Q781" s="225">
        <v>0</v>
      </c>
      <c r="R781" s="225">
        <f>Q781*H781</f>
        <v>0</v>
      </c>
      <c r="S781" s="225">
        <v>0.0040000000000000001</v>
      </c>
      <c r="T781" s="226">
        <f>S781*H781</f>
        <v>0.0090000000000000011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7" t="s">
        <v>425</v>
      </c>
      <c r="AT781" s="227" t="s">
        <v>260</v>
      </c>
      <c r="AU781" s="227" t="s">
        <v>87</v>
      </c>
      <c r="AY781" s="19" t="s">
        <v>258</v>
      </c>
      <c r="BE781" s="228">
        <f>IF(N781="základní",J781,0)</f>
        <v>0</v>
      </c>
      <c r="BF781" s="228">
        <f>IF(N781="snížená",J781,0)</f>
        <v>0</v>
      </c>
      <c r="BG781" s="228">
        <f>IF(N781="zákl. přenesená",J781,0)</f>
        <v>0</v>
      </c>
      <c r="BH781" s="228">
        <f>IF(N781="sníž. přenesená",J781,0)</f>
        <v>0</v>
      </c>
      <c r="BI781" s="228">
        <f>IF(N781="nulová",J781,0)</f>
        <v>0</v>
      </c>
      <c r="BJ781" s="19" t="s">
        <v>85</v>
      </c>
      <c r="BK781" s="228">
        <f>ROUND(I781*H781,2)</f>
        <v>0</v>
      </c>
      <c r="BL781" s="19" t="s">
        <v>425</v>
      </c>
      <c r="BM781" s="227" t="s">
        <v>1206</v>
      </c>
    </row>
    <row r="782" s="2" customFormat="1">
      <c r="A782" s="40"/>
      <c r="B782" s="41"/>
      <c r="C782" s="42"/>
      <c r="D782" s="266" t="s">
        <v>275</v>
      </c>
      <c r="E782" s="42"/>
      <c r="F782" s="267" t="s">
        <v>1207</v>
      </c>
      <c r="G782" s="42"/>
      <c r="H782" s="42"/>
      <c r="I782" s="231"/>
      <c r="J782" s="42"/>
      <c r="K782" s="42"/>
      <c r="L782" s="46"/>
      <c r="M782" s="232"/>
      <c r="N782" s="233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275</v>
      </c>
      <c r="AU782" s="19" t="s">
        <v>87</v>
      </c>
    </row>
    <row r="783" s="14" customFormat="1">
      <c r="A783" s="14"/>
      <c r="B783" s="244"/>
      <c r="C783" s="245"/>
      <c r="D783" s="229" t="s">
        <v>267</v>
      </c>
      <c r="E783" s="246" t="s">
        <v>35</v>
      </c>
      <c r="F783" s="247" t="s">
        <v>1208</v>
      </c>
      <c r="G783" s="245"/>
      <c r="H783" s="248">
        <v>2.25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267</v>
      </c>
      <c r="AU783" s="254" t="s">
        <v>87</v>
      </c>
      <c r="AV783" s="14" t="s">
        <v>87</v>
      </c>
      <c r="AW783" s="14" t="s">
        <v>37</v>
      </c>
      <c r="AX783" s="14" t="s">
        <v>78</v>
      </c>
      <c r="AY783" s="254" t="s">
        <v>258</v>
      </c>
    </row>
    <row r="784" s="15" customFormat="1">
      <c r="A784" s="15"/>
      <c r="B784" s="255"/>
      <c r="C784" s="256"/>
      <c r="D784" s="229" t="s">
        <v>267</v>
      </c>
      <c r="E784" s="257" t="s">
        <v>35</v>
      </c>
      <c r="F784" s="258" t="s">
        <v>270</v>
      </c>
      <c r="G784" s="256"/>
      <c r="H784" s="259">
        <v>2.25</v>
      </c>
      <c r="I784" s="260"/>
      <c r="J784" s="256"/>
      <c r="K784" s="256"/>
      <c r="L784" s="261"/>
      <c r="M784" s="262"/>
      <c r="N784" s="263"/>
      <c r="O784" s="263"/>
      <c r="P784" s="263"/>
      <c r="Q784" s="263"/>
      <c r="R784" s="263"/>
      <c r="S784" s="263"/>
      <c r="T784" s="26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5" t="s">
        <v>267</v>
      </c>
      <c r="AU784" s="265" t="s">
        <v>87</v>
      </c>
      <c r="AV784" s="15" t="s">
        <v>263</v>
      </c>
      <c r="AW784" s="15" t="s">
        <v>37</v>
      </c>
      <c r="AX784" s="15" t="s">
        <v>85</v>
      </c>
      <c r="AY784" s="265" t="s">
        <v>258</v>
      </c>
    </row>
    <row r="785" s="2" customFormat="1" ht="24.15" customHeight="1">
      <c r="A785" s="40"/>
      <c r="B785" s="41"/>
      <c r="C785" s="216" t="s">
        <v>1209</v>
      </c>
      <c r="D785" s="216" t="s">
        <v>260</v>
      </c>
      <c r="E785" s="217" t="s">
        <v>1210</v>
      </c>
      <c r="F785" s="218" t="s">
        <v>1211</v>
      </c>
      <c r="G785" s="219" t="s">
        <v>117</v>
      </c>
      <c r="H785" s="220">
        <v>542</v>
      </c>
      <c r="I785" s="221"/>
      <c r="J785" s="222">
        <f>ROUND(I785*H785,2)</f>
        <v>0</v>
      </c>
      <c r="K785" s="218" t="s">
        <v>273</v>
      </c>
      <c r="L785" s="46"/>
      <c r="M785" s="223" t="s">
        <v>35</v>
      </c>
      <c r="N785" s="224" t="s">
        <v>49</v>
      </c>
      <c r="O785" s="86"/>
      <c r="P785" s="225">
        <f>O785*H785</f>
        <v>0</v>
      </c>
      <c r="Q785" s="225">
        <v>0.00040000000000000002</v>
      </c>
      <c r="R785" s="225">
        <f>Q785*H785</f>
        <v>0.21680000000000002</v>
      </c>
      <c r="S785" s="225">
        <v>0</v>
      </c>
      <c r="T785" s="226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7" t="s">
        <v>425</v>
      </c>
      <c r="AT785" s="227" t="s">
        <v>260</v>
      </c>
      <c r="AU785" s="227" t="s">
        <v>87</v>
      </c>
      <c r="AY785" s="19" t="s">
        <v>258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9" t="s">
        <v>85</v>
      </c>
      <c r="BK785" s="228">
        <f>ROUND(I785*H785,2)</f>
        <v>0</v>
      </c>
      <c r="BL785" s="19" t="s">
        <v>425</v>
      </c>
      <c r="BM785" s="227" t="s">
        <v>1212</v>
      </c>
    </row>
    <row r="786" s="2" customFormat="1">
      <c r="A786" s="40"/>
      <c r="B786" s="41"/>
      <c r="C786" s="42"/>
      <c r="D786" s="266" t="s">
        <v>275</v>
      </c>
      <c r="E786" s="42"/>
      <c r="F786" s="267" t="s">
        <v>1213</v>
      </c>
      <c r="G786" s="42"/>
      <c r="H786" s="42"/>
      <c r="I786" s="231"/>
      <c r="J786" s="42"/>
      <c r="K786" s="42"/>
      <c r="L786" s="46"/>
      <c r="M786" s="232"/>
      <c r="N786" s="233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275</v>
      </c>
      <c r="AU786" s="19" t="s">
        <v>87</v>
      </c>
    </row>
    <row r="787" s="14" customFormat="1">
      <c r="A787" s="14"/>
      <c r="B787" s="244"/>
      <c r="C787" s="245"/>
      <c r="D787" s="229" t="s">
        <v>267</v>
      </c>
      <c r="E787" s="246" t="s">
        <v>35</v>
      </c>
      <c r="F787" s="247" t="s">
        <v>1214</v>
      </c>
      <c r="G787" s="245"/>
      <c r="H787" s="248">
        <v>377.5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267</v>
      </c>
      <c r="AU787" s="254" t="s">
        <v>87</v>
      </c>
      <c r="AV787" s="14" t="s">
        <v>87</v>
      </c>
      <c r="AW787" s="14" t="s">
        <v>37</v>
      </c>
      <c r="AX787" s="14" t="s">
        <v>78</v>
      </c>
      <c r="AY787" s="254" t="s">
        <v>258</v>
      </c>
    </row>
    <row r="788" s="14" customFormat="1">
      <c r="A788" s="14"/>
      <c r="B788" s="244"/>
      <c r="C788" s="245"/>
      <c r="D788" s="229" t="s">
        <v>267</v>
      </c>
      <c r="E788" s="246" t="s">
        <v>35</v>
      </c>
      <c r="F788" s="247" t="s">
        <v>1215</v>
      </c>
      <c r="G788" s="245"/>
      <c r="H788" s="248">
        <v>19.5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267</v>
      </c>
      <c r="AU788" s="254" t="s">
        <v>87</v>
      </c>
      <c r="AV788" s="14" t="s">
        <v>87</v>
      </c>
      <c r="AW788" s="14" t="s">
        <v>37</v>
      </c>
      <c r="AX788" s="14" t="s">
        <v>78</v>
      </c>
      <c r="AY788" s="254" t="s">
        <v>258</v>
      </c>
    </row>
    <row r="789" s="14" customFormat="1">
      <c r="A789" s="14"/>
      <c r="B789" s="244"/>
      <c r="C789" s="245"/>
      <c r="D789" s="229" t="s">
        <v>267</v>
      </c>
      <c r="E789" s="246" t="s">
        <v>35</v>
      </c>
      <c r="F789" s="247" t="s">
        <v>1216</v>
      </c>
      <c r="G789" s="245"/>
      <c r="H789" s="248">
        <v>141.5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267</v>
      </c>
      <c r="AU789" s="254" t="s">
        <v>87</v>
      </c>
      <c r="AV789" s="14" t="s">
        <v>87</v>
      </c>
      <c r="AW789" s="14" t="s">
        <v>37</v>
      </c>
      <c r="AX789" s="14" t="s">
        <v>78</v>
      </c>
      <c r="AY789" s="254" t="s">
        <v>258</v>
      </c>
    </row>
    <row r="790" s="14" customFormat="1">
      <c r="A790" s="14"/>
      <c r="B790" s="244"/>
      <c r="C790" s="245"/>
      <c r="D790" s="229" t="s">
        <v>267</v>
      </c>
      <c r="E790" s="246" t="s">
        <v>35</v>
      </c>
      <c r="F790" s="247" t="s">
        <v>1217</v>
      </c>
      <c r="G790" s="245"/>
      <c r="H790" s="248">
        <v>3.5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267</v>
      </c>
      <c r="AU790" s="254" t="s">
        <v>87</v>
      </c>
      <c r="AV790" s="14" t="s">
        <v>87</v>
      </c>
      <c r="AW790" s="14" t="s">
        <v>37</v>
      </c>
      <c r="AX790" s="14" t="s">
        <v>78</v>
      </c>
      <c r="AY790" s="254" t="s">
        <v>258</v>
      </c>
    </row>
    <row r="791" s="15" customFormat="1">
      <c r="A791" s="15"/>
      <c r="B791" s="255"/>
      <c r="C791" s="256"/>
      <c r="D791" s="229" t="s">
        <v>267</v>
      </c>
      <c r="E791" s="257" t="s">
        <v>119</v>
      </c>
      <c r="F791" s="258" t="s">
        <v>270</v>
      </c>
      <c r="G791" s="256"/>
      <c r="H791" s="259">
        <v>542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5" t="s">
        <v>267</v>
      </c>
      <c r="AU791" s="265" t="s">
        <v>87</v>
      </c>
      <c r="AV791" s="15" t="s">
        <v>263</v>
      </c>
      <c r="AW791" s="15" t="s">
        <v>37</v>
      </c>
      <c r="AX791" s="15" t="s">
        <v>85</v>
      </c>
      <c r="AY791" s="265" t="s">
        <v>258</v>
      </c>
    </row>
    <row r="792" s="2" customFormat="1" ht="24.15" customHeight="1">
      <c r="A792" s="40"/>
      <c r="B792" s="41"/>
      <c r="C792" s="216" t="s">
        <v>1218</v>
      </c>
      <c r="D792" s="216" t="s">
        <v>260</v>
      </c>
      <c r="E792" s="217" t="s">
        <v>1219</v>
      </c>
      <c r="F792" s="218" t="s">
        <v>1220</v>
      </c>
      <c r="G792" s="219" t="s">
        <v>117</v>
      </c>
      <c r="H792" s="220">
        <v>73.629999999999995</v>
      </c>
      <c r="I792" s="221"/>
      <c r="J792" s="222">
        <f>ROUND(I792*H792,2)</f>
        <v>0</v>
      </c>
      <c r="K792" s="218" t="s">
        <v>273</v>
      </c>
      <c r="L792" s="46"/>
      <c r="M792" s="223" t="s">
        <v>35</v>
      </c>
      <c r="N792" s="224" t="s">
        <v>49</v>
      </c>
      <c r="O792" s="86"/>
      <c r="P792" s="225">
        <f>O792*H792</f>
        <v>0</v>
      </c>
      <c r="Q792" s="225">
        <v>0.00040000000000000002</v>
      </c>
      <c r="R792" s="225">
        <f>Q792*H792</f>
        <v>0.029451999999999999</v>
      </c>
      <c r="S792" s="225">
        <v>0</v>
      </c>
      <c r="T792" s="22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7" t="s">
        <v>425</v>
      </c>
      <c r="AT792" s="227" t="s">
        <v>260</v>
      </c>
      <c r="AU792" s="227" t="s">
        <v>87</v>
      </c>
      <c r="AY792" s="19" t="s">
        <v>258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9" t="s">
        <v>85</v>
      </c>
      <c r="BK792" s="228">
        <f>ROUND(I792*H792,2)</f>
        <v>0</v>
      </c>
      <c r="BL792" s="19" t="s">
        <v>425</v>
      </c>
      <c r="BM792" s="227" t="s">
        <v>1221</v>
      </c>
    </row>
    <row r="793" s="2" customFormat="1">
      <c r="A793" s="40"/>
      <c r="B793" s="41"/>
      <c r="C793" s="42"/>
      <c r="D793" s="266" t="s">
        <v>275</v>
      </c>
      <c r="E793" s="42"/>
      <c r="F793" s="267" t="s">
        <v>1222</v>
      </c>
      <c r="G793" s="42"/>
      <c r="H793" s="42"/>
      <c r="I793" s="231"/>
      <c r="J793" s="42"/>
      <c r="K793" s="42"/>
      <c r="L793" s="46"/>
      <c r="M793" s="232"/>
      <c r="N793" s="233"/>
      <c r="O793" s="86"/>
      <c r="P793" s="86"/>
      <c r="Q793" s="86"/>
      <c r="R793" s="86"/>
      <c r="S793" s="86"/>
      <c r="T793" s="87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275</v>
      </c>
      <c r="AU793" s="19" t="s">
        <v>87</v>
      </c>
    </row>
    <row r="794" s="14" customFormat="1">
      <c r="A794" s="14"/>
      <c r="B794" s="244"/>
      <c r="C794" s="245"/>
      <c r="D794" s="229" t="s">
        <v>267</v>
      </c>
      <c r="E794" s="246" t="s">
        <v>35</v>
      </c>
      <c r="F794" s="247" t="s">
        <v>1223</v>
      </c>
      <c r="G794" s="245"/>
      <c r="H794" s="248">
        <v>18.199999999999999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267</v>
      </c>
      <c r="AU794" s="254" t="s">
        <v>87</v>
      </c>
      <c r="AV794" s="14" t="s">
        <v>87</v>
      </c>
      <c r="AW794" s="14" t="s">
        <v>37</v>
      </c>
      <c r="AX794" s="14" t="s">
        <v>78</v>
      </c>
      <c r="AY794" s="254" t="s">
        <v>258</v>
      </c>
    </row>
    <row r="795" s="14" customFormat="1">
      <c r="A795" s="14"/>
      <c r="B795" s="244"/>
      <c r="C795" s="245"/>
      <c r="D795" s="229" t="s">
        <v>267</v>
      </c>
      <c r="E795" s="246" t="s">
        <v>35</v>
      </c>
      <c r="F795" s="247" t="s">
        <v>1224</v>
      </c>
      <c r="G795" s="245"/>
      <c r="H795" s="248">
        <v>2.1000000000000001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267</v>
      </c>
      <c r="AU795" s="254" t="s">
        <v>87</v>
      </c>
      <c r="AV795" s="14" t="s">
        <v>87</v>
      </c>
      <c r="AW795" s="14" t="s">
        <v>37</v>
      </c>
      <c r="AX795" s="14" t="s">
        <v>78</v>
      </c>
      <c r="AY795" s="254" t="s">
        <v>258</v>
      </c>
    </row>
    <row r="796" s="14" customFormat="1">
      <c r="A796" s="14"/>
      <c r="B796" s="244"/>
      <c r="C796" s="245"/>
      <c r="D796" s="229" t="s">
        <v>267</v>
      </c>
      <c r="E796" s="246" t="s">
        <v>35</v>
      </c>
      <c r="F796" s="247" t="s">
        <v>1225</v>
      </c>
      <c r="G796" s="245"/>
      <c r="H796" s="248">
        <v>15.08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267</v>
      </c>
      <c r="AU796" s="254" t="s">
        <v>87</v>
      </c>
      <c r="AV796" s="14" t="s">
        <v>87</v>
      </c>
      <c r="AW796" s="14" t="s">
        <v>37</v>
      </c>
      <c r="AX796" s="14" t="s">
        <v>78</v>
      </c>
      <c r="AY796" s="254" t="s">
        <v>258</v>
      </c>
    </row>
    <row r="797" s="14" customFormat="1">
      <c r="A797" s="14"/>
      <c r="B797" s="244"/>
      <c r="C797" s="245"/>
      <c r="D797" s="229" t="s">
        <v>267</v>
      </c>
      <c r="E797" s="246" t="s">
        <v>35</v>
      </c>
      <c r="F797" s="247" t="s">
        <v>1226</v>
      </c>
      <c r="G797" s="245"/>
      <c r="H797" s="248">
        <v>38.25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267</v>
      </c>
      <c r="AU797" s="254" t="s">
        <v>87</v>
      </c>
      <c r="AV797" s="14" t="s">
        <v>87</v>
      </c>
      <c r="AW797" s="14" t="s">
        <v>37</v>
      </c>
      <c r="AX797" s="14" t="s">
        <v>78</v>
      </c>
      <c r="AY797" s="254" t="s">
        <v>258</v>
      </c>
    </row>
    <row r="798" s="15" customFormat="1">
      <c r="A798" s="15"/>
      <c r="B798" s="255"/>
      <c r="C798" s="256"/>
      <c r="D798" s="229" t="s">
        <v>267</v>
      </c>
      <c r="E798" s="257" t="s">
        <v>116</v>
      </c>
      <c r="F798" s="258" t="s">
        <v>270</v>
      </c>
      <c r="G798" s="256"/>
      <c r="H798" s="259">
        <v>73.629999999999995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5" t="s">
        <v>267</v>
      </c>
      <c r="AU798" s="265" t="s">
        <v>87</v>
      </c>
      <c r="AV798" s="15" t="s">
        <v>263</v>
      </c>
      <c r="AW798" s="15" t="s">
        <v>37</v>
      </c>
      <c r="AX798" s="15" t="s">
        <v>85</v>
      </c>
      <c r="AY798" s="265" t="s">
        <v>258</v>
      </c>
    </row>
    <row r="799" s="2" customFormat="1" ht="44.25" customHeight="1">
      <c r="A799" s="40"/>
      <c r="B799" s="41"/>
      <c r="C799" s="279" t="s">
        <v>1227</v>
      </c>
      <c r="D799" s="279" t="s">
        <v>419</v>
      </c>
      <c r="E799" s="280" t="s">
        <v>1228</v>
      </c>
      <c r="F799" s="281" t="s">
        <v>1229</v>
      </c>
      <c r="G799" s="282" t="s">
        <v>117</v>
      </c>
      <c r="H799" s="283">
        <v>334.70800000000003</v>
      </c>
      <c r="I799" s="284"/>
      <c r="J799" s="285">
        <f>ROUND(I799*H799,2)</f>
        <v>0</v>
      </c>
      <c r="K799" s="281" t="s">
        <v>273</v>
      </c>
      <c r="L799" s="286"/>
      <c r="M799" s="287" t="s">
        <v>35</v>
      </c>
      <c r="N799" s="288" t="s">
        <v>49</v>
      </c>
      <c r="O799" s="86"/>
      <c r="P799" s="225">
        <f>O799*H799</f>
        <v>0</v>
      </c>
      <c r="Q799" s="225">
        <v>0.0054000000000000003</v>
      </c>
      <c r="R799" s="225">
        <f>Q799*H799</f>
        <v>1.8074232000000003</v>
      </c>
      <c r="S799" s="225">
        <v>0</v>
      </c>
      <c r="T799" s="22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7" t="s">
        <v>539</v>
      </c>
      <c r="AT799" s="227" t="s">
        <v>419</v>
      </c>
      <c r="AU799" s="227" t="s">
        <v>87</v>
      </c>
      <c r="AY799" s="19" t="s">
        <v>258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19" t="s">
        <v>85</v>
      </c>
      <c r="BK799" s="228">
        <f>ROUND(I799*H799,2)</f>
        <v>0</v>
      </c>
      <c r="BL799" s="19" t="s">
        <v>425</v>
      </c>
      <c r="BM799" s="227" t="s">
        <v>1230</v>
      </c>
    </row>
    <row r="800" s="14" customFormat="1">
      <c r="A800" s="14"/>
      <c r="B800" s="244"/>
      <c r="C800" s="245"/>
      <c r="D800" s="229" t="s">
        <v>267</v>
      </c>
      <c r="E800" s="246" t="s">
        <v>35</v>
      </c>
      <c r="F800" s="247" t="s">
        <v>1231</v>
      </c>
      <c r="G800" s="245"/>
      <c r="H800" s="248">
        <v>287.18000000000001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267</v>
      </c>
      <c r="AU800" s="254" t="s">
        <v>87</v>
      </c>
      <c r="AV800" s="14" t="s">
        <v>87</v>
      </c>
      <c r="AW800" s="14" t="s">
        <v>37</v>
      </c>
      <c r="AX800" s="14" t="s">
        <v>78</v>
      </c>
      <c r="AY800" s="254" t="s">
        <v>258</v>
      </c>
    </row>
    <row r="801" s="15" customFormat="1">
      <c r="A801" s="15"/>
      <c r="B801" s="255"/>
      <c r="C801" s="256"/>
      <c r="D801" s="229" t="s">
        <v>267</v>
      </c>
      <c r="E801" s="257" t="s">
        <v>35</v>
      </c>
      <c r="F801" s="258" t="s">
        <v>270</v>
      </c>
      <c r="G801" s="256"/>
      <c r="H801" s="259">
        <v>287.18000000000001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5" t="s">
        <v>267</v>
      </c>
      <c r="AU801" s="265" t="s">
        <v>87</v>
      </c>
      <c r="AV801" s="15" t="s">
        <v>263</v>
      </c>
      <c r="AW801" s="15" t="s">
        <v>37</v>
      </c>
      <c r="AX801" s="15" t="s">
        <v>85</v>
      </c>
      <c r="AY801" s="265" t="s">
        <v>258</v>
      </c>
    </row>
    <row r="802" s="14" customFormat="1">
      <c r="A802" s="14"/>
      <c r="B802" s="244"/>
      <c r="C802" s="245"/>
      <c r="D802" s="229" t="s">
        <v>267</v>
      </c>
      <c r="E802" s="245"/>
      <c r="F802" s="247" t="s">
        <v>1232</v>
      </c>
      <c r="G802" s="245"/>
      <c r="H802" s="248">
        <v>334.70800000000003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267</v>
      </c>
      <c r="AU802" s="254" t="s">
        <v>87</v>
      </c>
      <c r="AV802" s="14" t="s">
        <v>87</v>
      </c>
      <c r="AW802" s="14" t="s">
        <v>4</v>
      </c>
      <c r="AX802" s="14" t="s">
        <v>85</v>
      </c>
      <c r="AY802" s="254" t="s">
        <v>258</v>
      </c>
    </row>
    <row r="803" s="2" customFormat="1" ht="37.8" customHeight="1">
      <c r="A803" s="40"/>
      <c r="B803" s="41"/>
      <c r="C803" s="279" t="s">
        <v>1233</v>
      </c>
      <c r="D803" s="279" t="s">
        <v>419</v>
      </c>
      <c r="E803" s="280" t="s">
        <v>1234</v>
      </c>
      <c r="F803" s="281" t="s">
        <v>1235</v>
      </c>
      <c r="G803" s="282" t="s">
        <v>117</v>
      </c>
      <c r="H803" s="283">
        <v>424.47699999999998</v>
      </c>
      <c r="I803" s="284"/>
      <c r="J803" s="285">
        <f>ROUND(I803*H803,2)</f>
        <v>0</v>
      </c>
      <c r="K803" s="281" t="s">
        <v>273</v>
      </c>
      <c r="L803" s="286"/>
      <c r="M803" s="287" t="s">
        <v>35</v>
      </c>
      <c r="N803" s="288" t="s">
        <v>49</v>
      </c>
      <c r="O803" s="86"/>
      <c r="P803" s="225">
        <f>O803*H803</f>
        <v>0</v>
      </c>
      <c r="Q803" s="225">
        <v>0.0047999999999999996</v>
      </c>
      <c r="R803" s="225">
        <f>Q803*H803</f>
        <v>2.0374895999999998</v>
      </c>
      <c r="S803" s="225">
        <v>0</v>
      </c>
      <c r="T803" s="22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7" t="s">
        <v>539</v>
      </c>
      <c r="AT803" s="227" t="s">
        <v>419</v>
      </c>
      <c r="AU803" s="227" t="s">
        <v>87</v>
      </c>
      <c r="AY803" s="19" t="s">
        <v>258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19" t="s">
        <v>85</v>
      </c>
      <c r="BK803" s="228">
        <f>ROUND(I803*H803,2)</f>
        <v>0</v>
      </c>
      <c r="BL803" s="19" t="s">
        <v>425</v>
      </c>
      <c r="BM803" s="227" t="s">
        <v>1236</v>
      </c>
    </row>
    <row r="804" s="14" customFormat="1">
      <c r="A804" s="14"/>
      <c r="B804" s="244"/>
      <c r="C804" s="245"/>
      <c r="D804" s="229" t="s">
        <v>267</v>
      </c>
      <c r="E804" s="246" t="s">
        <v>35</v>
      </c>
      <c r="F804" s="247" t="s">
        <v>1237</v>
      </c>
      <c r="G804" s="245"/>
      <c r="H804" s="248">
        <v>424.47699999999998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267</v>
      </c>
      <c r="AU804" s="254" t="s">
        <v>87</v>
      </c>
      <c r="AV804" s="14" t="s">
        <v>87</v>
      </c>
      <c r="AW804" s="14" t="s">
        <v>37</v>
      </c>
      <c r="AX804" s="14" t="s">
        <v>78</v>
      </c>
      <c r="AY804" s="254" t="s">
        <v>258</v>
      </c>
    </row>
    <row r="805" s="15" customFormat="1">
      <c r="A805" s="15"/>
      <c r="B805" s="255"/>
      <c r="C805" s="256"/>
      <c r="D805" s="229" t="s">
        <v>267</v>
      </c>
      <c r="E805" s="257" t="s">
        <v>35</v>
      </c>
      <c r="F805" s="258" t="s">
        <v>270</v>
      </c>
      <c r="G805" s="256"/>
      <c r="H805" s="259">
        <v>424.47699999999998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267</v>
      </c>
      <c r="AU805" s="265" t="s">
        <v>87</v>
      </c>
      <c r="AV805" s="15" t="s">
        <v>263</v>
      </c>
      <c r="AW805" s="15" t="s">
        <v>37</v>
      </c>
      <c r="AX805" s="15" t="s">
        <v>85</v>
      </c>
      <c r="AY805" s="265" t="s">
        <v>258</v>
      </c>
    </row>
    <row r="806" s="2" customFormat="1" ht="55.5" customHeight="1">
      <c r="A806" s="40"/>
      <c r="B806" s="41"/>
      <c r="C806" s="216" t="s">
        <v>1238</v>
      </c>
      <c r="D806" s="216" t="s">
        <v>260</v>
      </c>
      <c r="E806" s="217" t="s">
        <v>1239</v>
      </c>
      <c r="F806" s="218" t="s">
        <v>1240</v>
      </c>
      <c r="G806" s="219" t="s">
        <v>117</v>
      </c>
      <c r="H806" s="220">
        <v>53.329999999999998</v>
      </c>
      <c r="I806" s="221"/>
      <c r="J806" s="222">
        <f>ROUND(I806*H806,2)</f>
        <v>0</v>
      </c>
      <c r="K806" s="218" t="s">
        <v>273</v>
      </c>
      <c r="L806" s="46"/>
      <c r="M806" s="223" t="s">
        <v>35</v>
      </c>
      <c r="N806" s="224" t="s">
        <v>49</v>
      </c>
      <c r="O806" s="86"/>
      <c r="P806" s="225">
        <f>O806*H806</f>
        <v>0</v>
      </c>
      <c r="Q806" s="225">
        <v>0.00075000000000000002</v>
      </c>
      <c r="R806" s="225">
        <f>Q806*H806</f>
        <v>0.039997499999999998</v>
      </c>
      <c r="S806" s="225">
        <v>0</v>
      </c>
      <c r="T806" s="22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7" t="s">
        <v>425</v>
      </c>
      <c r="AT806" s="227" t="s">
        <v>260</v>
      </c>
      <c r="AU806" s="227" t="s">
        <v>87</v>
      </c>
      <c r="AY806" s="19" t="s">
        <v>258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9" t="s">
        <v>85</v>
      </c>
      <c r="BK806" s="228">
        <f>ROUND(I806*H806,2)</f>
        <v>0</v>
      </c>
      <c r="BL806" s="19" t="s">
        <v>425</v>
      </c>
      <c r="BM806" s="227" t="s">
        <v>1241</v>
      </c>
    </row>
    <row r="807" s="2" customFormat="1">
      <c r="A807" s="40"/>
      <c r="B807" s="41"/>
      <c r="C807" s="42"/>
      <c r="D807" s="266" t="s">
        <v>275</v>
      </c>
      <c r="E807" s="42"/>
      <c r="F807" s="267" t="s">
        <v>1242</v>
      </c>
      <c r="G807" s="42"/>
      <c r="H807" s="42"/>
      <c r="I807" s="231"/>
      <c r="J807" s="42"/>
      <c r="K807" s="42"/>
      <c r="L807" s="46"/>
      <c r="M807" s="232"/>
      <c r="N807" s="233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275</v>
      </c>
      <c r="AU807" s="19" t="s">
        <v>87</v>
      </c>
    </row>
    <row r="808" s="14" customFormat="1">
      <c r="A808" s="14"/>
      <c r="B808" s="244"/>
      <c r="C808" s="245"/>
      <c r="D808" s="229" t="s">
        <v>267</v>
      </c>
      <c r="E808" s="246" t="s">
        <v>35</v>
      </c>
      <c r="F808" s="247" t="s">
        <v>1225</v>
      </c>
      <c r="G808" s="245"/>
      <c r="H808" s="248">
        <v>15.08</v>
      </c>
      <c r="I808" s="249"/>
      <c r="J808" s="245"/>
      <c r="K808" s="245"/>
      <c r="L808" s="250"/>
      <c r="M808" s="251"/>
      <c r="N808" s="252"/>
      <c r="O808" s="252"/>
      <c r="P808" s="252"/>
      <c r="Q808" s="252"/>
      <c r="R808" s="252"/>
      <c r="S808" s="252"/>
      <c r="T808" s="25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4" t="s">
        <v>267</v>
      </c>
      <c r="AU808" s="254" t="s">
        <v>87</v>
      </c>
      <c r="AV808" s="14" t="s">
        <v>87</v>
      </c>
      <c r="AW808" s="14" t="s">
        <v>37</v>
      </c>
      <c r="AX808" s="14" t="s">
        <v>78</v>
      </c>
      <c r="AY808" s="254" t="s">
        <v>258</v>
      </c>
    </row>
    <row r="809" s="14" customFormat="1">
      <c r="A809" s="14"/>
      <c r="B809" s="244"/>
      <c r="C809" s="245"/>
      <c r="D809" s="229" t="s">
        <v>267</v>
      </c>
      <c r="E809" s="246" t="s">
        <v>35</v>
      </c>
      <c r="F809" s="247" t="s">
        <v>1226</v>
      </c>
      <c r="G809" s="245"/>
      <c r="H809" s="248">
        <v>38.25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267</v>
      </c>
      <c r="AU809" s="254" t="s">
        <v>87</v>
      </c>
      <c r="AV809" s="14" t="s">
        <v>87</v>
      </c>
      <c r="AW809" s="14" t="s">
        <v>37</v>
      </c>
      <c r="AX809" s="14" t="s">
        <v>78</v>
      </c>
      <c r="AY809" s="254" t="s">
        <v>258</v>
      </c>
    </row>
    <row r="810" s="15" customFormat="1">
      <c r="A810" s="15"/>
      <c r="B810" s="255"/>
      <c r="C810" s="256"/>
      <c r="D810" s="229" t="s">
        <v>267</v>
      </c>
      <c r="E810" s="257" t="s">
        <v>35</v>
      </c>
      <c r="F810" s="258" t="s">
        <v>270</v>
      </c>
      <c r="G810" s="256"/>
      <c r="H810" s="259">
        <v>53.329999999999998</v>
      </c>
      <c r="I810" s="260"/>
      <c r="J810" s="256"/>
      <c r="K810" s="256"/>
      <c r="L810" s="261"/>
      <c r="M810" s="262"/>
      <c r="N810" s="263"/>
      <c r="O810" s="263"/>
      <c r="P810" s="263"/>
      <c r="Q810" s="263"/>
      <c r="R810" s="263"/>
      <c r="S810" s="263"/>
      <c r="T810" s="26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5" t="s">
        <v>267</v>
      </c>
      <c r="AU810" s="265" t="s">
        <v>87</v>
      </c>
      <c r="AV810" s="15" t="s">
        <v>263</v>
      </c>
      <c r="AW810" s="15" t="s">
        <v>37</v>
      </c>
      <c r="AX810" s="15" t="s">
        <v>85</v>
      </c>
      <c r="AY810" s="265" t="s">
        <v>258</v>
      </c>
    </row>
    <row r="811" s="2" customFormat="1" ht="24.15" customHeight="1">
      <c r="A811" s="40"/>
      <c r="B811" s="41"/>
      <c r="C811" s="216" t="s">
        <v>1243</v>
      </c>
      <c r="D811" s="216" t="s">
        <v>260</v>
      </c>
      <c r="E811" s="217" t="s">
        <v>1244</v>
      </c>
      <c r="F811" s="218" t="s">
        <v>1245</v>
      </c>
      <c r="G811" s="219" t="s">
        <v>124</v>
      </c>
      <c r="H811" s="220">
        <v>37.100000000000001</v>
      </c>
      <c r="I811" s="221"/>
      <c r="J811" s="222">
        <f>ROUND(I811*H811,2)</f>
        <v>0</v>
      </c>
      <c r="K811" s="218" t="s">
        <v>273</v>
      </c>
      <c r="L811" s="46"/>
      <c r="M811" s="223" t="s">
        <v>35</v>
      </c>
      <c r="N811" s="224" t="s">
        <v>49</v>
      </c>
      <c r="O811" s="86"/>
      <c r="P811" s="225">
        <f>O811*H811</f>
        <v>0</v>
      </c>
      <c r="Q811" s="225">
        <v>0.00016000000000000001</v>
      </c>
      <c r="R811" s="225">
        <f>Q811*H811</f>
        <v>0.0059360000000000003</v>
      </c>
      <c r="S811" s="225">
        <v>0</v>
      </c>
      <c r="T811" s="22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7" t="s">
        <v>425</v>
      </c>
      <c r="AT811" s="227" t="s">
        <v>260</v>
      </c>
      <c r="AU811" s="227" t="s">
        <v>87</v>
      </c>
      <c r="AY811" s="19" t="s">
        <v>258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9" t="s">
        <v>85</v>
      </c>
      <c r="BK811" s="228">
        <f>ROUND(I811*H811,2)</f>
        <v>0</v>
      </c>
      <c r="BL811" s="19" t="s">
        <v>425</v>
      </c>
      <c r="BM811" s="227" t="s">
        <v>1246</v>
      </c>
    </row>
    <row r="812" s="2" customFormat="1">
      <c r="A812" s="40"/>
      <c r="B812" s="41"/>
      <c r="C812" s="42"/>
      <c r="D812" s="266" t="s">
        <v>275</v>
      </c>
      <c r="E812" s="42"/>
      <c r="F812" s="267" t="s">
        <v>1247</v>
      </c>
      <c r="G812" s="42"/>
      <c r="H812" s="42"/>
      <c r="I812" s="231"/>
      <c r="J812" s="42"/>
      <c r="K812" s="42"/>
      <c r="L812" s="46"/>
      <c r="M812" s="232"/>
      <c r="N812" s="233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275</v>
      </c>
      <c r="AU812" s="19" t="s">
        <v>87</v>
      </c>
    </row>
    <row r="813" s="14" customFormat="1">
      <c r="A813" s="14"/>
      <c r="B813" s="244"/>
      <c r="C813" s="245"/>
      <c r="D813" s="229" t="s">
        <v>267</v>
      </c>
      <c r="E813" s="246" t="s">
        <v>35</v>
      </c>
      <c r="F813" s="247" t="s">
        <v>1248</v>
      </c>
      <c r="G813" s="245"/>
      <c r="H813" s="248">
        <v>11.6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267</v>
      </c>
      <c r="AU813" s="254" t="s">
        <v>87</v>
      </c>
      <c r="AV813" s="14" t="s">
        <v>87</v>
      </c>
      <c r="AW813" s="14" t="s">
        <v>37</v>
      </c>
      <c r="AX813" s="14" t="s">
        <v>78</v>
      </c>
      <c r="AY813" s="254" t="s">
        <v>258</v>
      </c>
    </row>
    <row r="814" s="14" customFormat="1">
      <c r="A814" s="14"/>
      <c r="B814" s="244"/>
      <c r="C814" s="245"/>
      <c r="D814" s="229" t="s">
        <v>267</v>
      </c>
      <c r="E814" s="246" t="s">
        <v>35</v>
      </c>
      <c r="F814" s="247" t="s">
        <v>1249</v>
      </c>
      <c r="G814" s="245"/>
      <c r="H814" s="248">
        <v>25.5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267</v>
      </c>
      <c r="AU814" s="254" t="s">
        <v>87</v>
      </c>
      <c r="AV814" s="14" t="s">
        <v>87</v>
      </c>
      <c r="AW814" s="14" t="s">
        <v>37</v>
      </c>
      <c r="AX814" s="14" t="s">
        <v>78</v>
      </c>
      <c r="AY814" s="254" t="s">
        <v>258</v>
      </c>
    </row>
    <row r="815" s="15" customFormat="1">
      <c r="A815" s="15"/>
      <c r="B815" s="255"/>
      <c r="C815" s="256"/>
      <c r="D815" s="229" t="s">
        <v>267</v>
      </c>
      <c r="E815" s="257" t="s">
        <v>35</v>
      </c>
      <c r="F815" s="258" t="s">
        <v>270</v>
      </c>
      <c r="G815" s="256"/>
      <c r="H815" s="259">
        <v>37.100000000000001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5" t="s">
        <v>267</v>
      </c>
      <c r="AU815" s="265" t="s">
        <v>87</v>
      </c>
      <c r="AV815" s="15" t="s">
        <v>263</v>
      </c>
      <c r="AW815" s="15" t="s">
        <v>37</v>
      </c>
      <c r="AX815" s="15" t="s">
        <v>85</v>
      </c>
      <c r="AY815" s="265" t="s">
        <v>258</v>
      </c>
    </row>
    <row r="816" s="2" customFormat="1" ht="49.05" customHeight="1">
      <c r="A816" s="40"/>
      <c r="B816" s="41"/>
      <c r="C816" s="216" t="s">
        <v>1250</v>
      </c>
      <c r="D816" s="216" t="s">
        <v>260</v>
      </c>
      <c r="E816" s="217" t="s">
        <v>1251</v>
      </c>
      <c r="F816" s="218" t="s">
        <v>1252</v>
      </c>
      <c r="G816" s="219" t="s">
        <v>1253</v>
      </c>
      <c r="H816" s="289"/>
      <c r="I816" s="221"/>
      <c r="J816" s="222">
        <f>ROUND(I816*H816,2)</f>
        <v>0</v>
      </c>
      <c r="K816" s="218" t="s">
        <v>273</v>
      </c>
      <c r="L816" s="46"/>
      <c r="M816" s="223" t="s">
        <v>35</v>
      </c>
      <c r="N816" s="224" t="s">
        <v>49</v>
      </c>
      <c r="O816" s="86"/>
      <c r="P816" s="225">
        <f>O816*H816</f>
        <v>0</v>
      </c>
      <c r="Q816" s="225">
        <v>0</v>
      </c>
      <c r="R816" s="225">
        <f>Q816*H816</f>
        <v>0</v>
      </c>
      <c r="S816" s="225">
        <v>0</v>
      </c>
      <c r="T816" s="226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7" t="s">
        <v>425</v>
      </c>
      <c r="AT816" s="227" t="s">
        <v>260</v>
      </c>
      <c r="AU816" s="227" t="s">
        <v>87</v>
      </c>
      <c r="AY816" s="19" t="s">
        <v>258</v>
      </c>
      <c r="BE816" s="228">
        <f>IF(N816="základní",J816,0)</f>
        <v>0</v>
      </c>
      <c r="BF816" s="228">
        <f>IF(N816="snížená",J816,0)</f>
        <v>0</v>
      </c>
      <c r="BG816" s="228">
        <f>IF(N816="zákl. přenesená",J816,0)</f>
        <v>0</v>
      </c>
      <c r="BH816" s="228">
        <f>IF(N816="sníž. přenesená",J816,0)</f>
        <v>0</v>
      </c>
      <c r="BI816" s="228">
        <f>IF(N816="nulová",J816,0)</f>
        <v>0</v>
      </c>
      <c r="BJ816" s="19" t="s">
        <v>85</v>
      </c>
      <c r="BK816" s="228">
        <f>ROUND(I816*H816,2)</f>
        <v>0</v>
      </c>
      <c r="BL816" s="19" t="s">
        <v>425</v>
      </c>
      <c r="BM816" s="227" t="s">
        <v>1254</v>
      </c>
    </row>
    <row r="817" s="2" customFormat="1">
      <c r="A817" s="40"/>
      <c r="B817" s="41"/>
      <c r="C817" s="42"/>
      <c r="D817" s="266" t="s">
        <v>275</v>
      </c>
      <c r="E817" s="42"/>
      <c r="F817" s="267" t="s">
        <v>1255</v>
      </c>
      <c r="G817" s="42"/>
      <c r="H817" s="42"/>
      <c r="I817" s="231"/>
      <c r="J817" s="42"/>
      <c r="K817" s="42"/>
      <c r="L817" s="46"/>
      <c r="M817" s="232"/>
      <c r="N817" s="233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275</v>
      </c>
      <c r="AU817" s="19" t="s">
        <v>87</v>
      </c>
    </row>
    <row r="818" s="12" customFormat="1" ht="22.8" customHeight="1">
      <c r="A818" s="12"/>
      <c r="B818" s="200"/>
      <c r="C818" s="201"/>
      <c r="D818" s="202" t="s">
        <v>77</v>
      </c>
      <c r="E818" s="214" t="s">
        <v>1256</v>
      </c>
      <c r="F818" s="214" t="s">
        <v>1257</v>
      </c>
      <c r="G818" s="201"/>
      <c r="H818" s="201"/>
      <c r="I818" s="204"/>
      <c r="J818" s="215">
        <f>BK818</f>
        <v>0</v>
      </c>
      <c r="K818" s="201"/>
      <c r="L818" s="206"/>
      <c r="M818" s="207"/>
      <c r="N818" s="208"/>
      <c r="O818" s="208"/>
      <c r="P818" s="209">
        <f>SUM(P819:P945)</f>
        <v>0</v>
      </c>
      <c r="Q818" s="208"/>
      <c r="R818" s="209">
        <f>SUM(R819:R945)</f>
        <v>3.9568133600000004</v>
      </c>
      <c r="S818" s="208"/>
      <c r="T818" s="210">
        <f>SUM(T819:T945)</f>
        <v>1.554575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11" t="s">
        <v>87</v>
      </c>
      <c r="AT818" s="212" t="s">
        <v>77</v>
      </c>
      <c r="AU818" s="212" t="s">
        <v>85</v>
      </c>
      <c r="AY818" s="211" t="s">
        <v>258</v>
      </c>
      <c r="BK818" s="213">
        <f>SUM(BK819:BK945)</f>
        <v>0</v>
      </c>
    </row>
    <row r="819" s="2" customFormat="1" ht="37.8" customHeight="1">
      <c r="A819" s="40"/>
      <c r="B819" s="41"/>
      <c r="C819" s="216" t="s">
        <v>1258</v>
      </c>
      <c r="D819" s="216" t="s">
        <v>260</v>
      </c>
      <c r="E819" s="217" t="s">
        <v>1259</v>
      </c>
      <c r="F819" s="218" t="s">
        <v>1260</v>
      </c>
      <c r="G819" s="219" t="s">
        <v>117</v>
      </c>
      <c r="H819" s="220">
        <v>282.173</v>
      </c>
      <c r="I819" s="221"/>
      <c r="J819" s="222">
        <f>ROUND(I819*H819,2)</f>
        <v>0</v>
      </c>
      <c r="K819" s="218" t="s">
        <v>273</v>
      </c>
      <c r="L819" s="46"/>
      <c r="M819" s="223" t="s">
        <v>35</v>
      </c>
      <c r="N819" s="224" t="s">
        <v>49</v>
      </c>
      <c r="O819" s="86"/>
      <c r="P819" s="225">
        <f>O819*H819</f>
        <v>0</v>
      </c>
      <c r="Q819" s="225">
        <v>0</v>
      </c>
      <c r="R819" s="225">
        <f>Q819*H819</f>
        <v>0</v>
      </c>
      <c r="S819" s="225">
        <v>0</v>
      </c>
      <c r="T819" s="22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7" t="s">
        <v>425</v>
      </c>
      <c r="AT819" s="227" t="s">
        <v>260</v>
      </c>
      <c r="AU819" s="227" t="s">
        <v>87</v>
      </c>
      <c r="AY819" s="19" t="s">
        <v>258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9" t="s">
        <v>85</v>
      </c>
      <c r="BK819" s="228">
        <f>ROUND(I819*H819,2)</f>
        <v>0</v>
      </c>
      <c r="BL819" s="19" t="s">
        <v>425</v>
      </c>
      <c r="BM819" s="227" t="s">
        <v>1261</v>
      </c>
    </row>
    <row r="820" s="2" customFormat="1">
      <c r="A820" s="40"/>
      <c r="B820" s="41"/>
      <c r="C820" s="42"/>
      <c r="D820" s="266" t="s">
        <v>275</v>
      </c>
      <c r="E820" s="42"/>
      <c r="F820" s="267" t="s">
        <v>1262</v>
      </c>
      <c r="G820" s="42"/>
      <c r="H820" s="42"/>
      <c r="I820" s="231"/>
      <c r="J820" s="42"/>
      <c r="K820" s="42"/>
      <c r="L820" s="46"/>
      <c r="M820" s="232"/>
      <c r="N820" s="233"/>
      <c r="O820" s="86"/>
      <c r="P820" s="86"/>
      <c r="Q820" s="86"/>
      <c r="R820" s="86"/>
      <c r="S820" s="86"/>
      <c r="T820" s="87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275</v>
      </c>
      <c r="AU820" s="19" t="s">
        <v>87</v>
      </c>
    </row>
    <row r="821" s="14" customFormat="1">
      <c r="A821" s="14"/>
      <c r="B821" s="244"/>
      <c r="C821" s="245"/>
      <c r="D821" s="229" t="s">
        <v>267</v>
      </c>
      <c r="E821" s="246" t="s">
        <v>35</v>
      </c>
      <c r="F821" s="247" t="s">
        <v>1263</v>
      </c>
      <c r="G821" s="245"/>
      <c r="H821" s="248">
        <v>37.433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267</v>
      </c>
      <c r="AU821" s="254" t="s">
        <v>87</v>
      </c>
      <c r="AV821" s="14" t="s">
        <v>87</v>
      </c>
      <c r="AW821" s="14" t="s">
        <v>37</v>
      </c>
      <c r="AX821" s="14" t="s">
        <v>78</v>
      </c>
      <c r="AY821" s="254" t="s">
        <v>258</v>
      </c>
    </row>
    <row r="822" s="14" customFormat="1">
      <c r="A822" s="14"/>
      <c r="B822" s="244"/>
      <c r="C822" s="245"/>
      <c r="D822" s="229" t="s">
        <v>267</v>
      </c>
      <c r="E822" s="246" t="s">
        <v>35</v>
      </c>
      <c r="F822" s="247" t="s">
        <v>1264</v>
      </c>
      <c r="G822" s="245"/>
      <c r="H822" s="248">
        <v>170.38999999999999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267</v>
      </c>
      <c r="AU822" s="254" t="s">
        <v>87</v>
      </c>
      <c r="AV822" s="14" t="s">
        <v>87</v>
      </c>
      <c r="AW822" s="14" t="s">
        <v>37</v>
      </c>
      <c r="AX822" s="14" t="s">
        <v>78</v>
      </c>
      <c r="AY822" s="254" t="s">
        <v>258</v>
      </c>
    </row>
    <row r="823" s="16" customFormat="1">
      <c r="A823" s="16"/>
      <c r="B823" s="268"/>
      <c r="C823" s="269"/>
      <c r="D823" s="229" t="s">
        <v>267</v>
      </c>
      <c r="E823" s="270" t="s">
        <v>35</v>
      </c>
      <c r="F823" s="271" t="s">
        <v>278</v>
      </c>
      <c r="G823" s="269"/>
      <c r="H823" s="272">
        <v>207.82300000000001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T823" s="278" t="s">
        <v>267</v>
      </c>
      <c r="AU823" s="278" t="s">
        <v>87</v>
      </c>
      <c r="AV823" s="16" t="s">
        <v>126</v>
      </c>
      <c r="AW823" s="16" t="s">
        <v>37</v>
      </c>
      <c r="AX823" s="16" t="s">
        <v>78</v>
      </c>
      <c r="AY823" s="278" t="s">
        <v>258</v>
      </c>
    </row>
    <row r="824" s="13" customFormat="1">
      <c r="A824" s="13"/>
      <c r="B824" s="234"/>
      <c r="C824" s="235"/>
      <c r="D824" s="229" t="s">
        <v>267</v>
      </c>
      <c r="E824" s="236" t="s">
        <v>35</v>
      </c>
      <c r="F824" s="237" t="s">
        <v>1265</v>
      </c>
      <c r="G824" s="235"/>
      <c r="H824" s="236" t="s">
        <v>35</v>
      </c>
      <c r="I824" s="238"/>
      <c r="J824" s="235"/>
      <c r="K824" s="235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267</v>
      </c>
      <c r="AU824" s="243" t="s">
        <v>87</v>
      </c>
      <c r="AV824" s="13" t="s">
        <v>85</v>
      </c>
      <c r="AW824" s="13" t="s">
        <v>37</v>
      </c>
      <c r="AX824" s="13" t="s">
        <v>78</v>
      </c>
      <c r="AY824" s="243" t="s">
        <v>258</v>
      </c>
    </row>
    <row r="825" s="14" customFormat="1">
      <c r="A825" s="14"/>
      <c r="B825" s="244"/>
      <c r="C825" s="245"/>
      <c r="D825" s="229" t="s">
        <v>267</v>
      </c>
      <c r="E825" s="246" t="s">
        <v>35</v>
      </c>
      <c r="F825" s="247" t="s">
        <v>1266</v>
      </c>
      <c r="G825" s="245"/>
      <c r="H825" s="248">
        <v>15.24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267</v>
      </c>
      <c r="AU825" s="254" t="s">
        <v>87</v>
      </c>
      <c r="AV825" s="14" t="s">
        <v>87</v>
      </c>
      <c r="AW825" s="14" t="s">
        <v>37</v>
      </c>
      <c r="AX825" s="14" t="s">
        <v>78</v>
      </c>
      <c r="AY825" s="254" t="s">
        <v>258</v>
      </c>
    </row>
    <row r="826" s="14" customFormat="1">
      <c r="A826" s="14"/>
      <c r="B826" s="244"/>
      <c r="C826" s="245"/>
      <c r="D826" s="229" t="s">
        <v>267</v>
      </c>
      <c r="E826" s="246" t="s">
        <v>35</v>
      </c>
      <c r="F826" s="247" t="s">
        <v>1267</v>
      </c>
      <c r="G826" s="245"/>
      <c r="H826" s="248">
        <v>6.7000000000000002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267</v>
      </c>
      <c r="AU826" s="254" t="s">
        <v>87</v>
      </c>
      <c r="AV826" s="14" t="s">
        <v>87</v>
      </c>
      <c r="AW826" s="14" t="s">
        <v>37</v>
      </c>
      <c r="AX826" s="14" t="s">
        <v>78</v>
      </c>
      <c r="AY826" s="254" t="s">
        <v>258</v>
      </c>
    </row>
    <row r="827" s="14" customFormat="1">
      <c r="A827" s="14"/>
      <c r="B827" s="244"/>
      <c r="C827" s="245"/>
      <c r="D827" s="229" t="s">
        <v>267</v>
      </c>
      <c r="E827" s="246" t="s">
        <v>35</v>
      </c>
      <c r="F827" s="247" t="s">
        <v>1268</v>
      </c>
      <c r="G827" s="245"/>
      <c r="H827" s="248">
        <v>6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267</v>
      </c>
      <c r="AU827" s="254" t="s">
        <v>87</v>
      </c>
      <c r="AV827" s="14" t="s">
        <v>87</v>
      </c>
      <c r="AW827" s="14" t="s">
        <v>37</v>
      </c>
      <c r="AX827" s="14" t="s">
        <v>78</v>
      </c>
      <c r="AY827" s="254" t="s">
        <v>258</v>
      </c>
    </row>
    <row r="828" s="14" customFormat="1">
      <c r="A828" s="14"/>
      <c r="B828" s="244"/>
      <c r="C828" s="245"/>
      <c r="D828" s="229" t="s">
        <v>267</v>
      </c>
      <c r="E828" s="246" t="s">
        <v>35</v>
      </c>
      <c r="F828" s="247" t="s">
        <v>1269</v>
      </c>
      <c r="G828" s="245"/>
      <c r="H828" s="248">
        <v>33.909999999999997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267</v>
      </c>
      <c r="AU828" s="254" t="s">
        <v>87</v>
      </c>
      <c r="AV828" s="14" t="s">
        <v>87</v>
      </c>
      <c r="AW828" s="14" t="s">
        <v>37</v>
      </c>
      <c r="AX828" s="14" t="s">
        <v>78</v>
      </c>
      <c r="AY828" s="254" t="s">
        <v>258</v>
      </c>
    </row>
    <row r="829" s="14" customFormat="1">
      <c r="A829" s="14"/>
      <c r="B829" s="244"/>
      <c r="C829" s="245"/>
      <c r="D829" s="229" t="s">
        <v>267</v>
      </c>
      <c r="E829" s="246" t="s">
        <v>35</v>
      </c>
      <c r="F829" s="247" t="s">
        <v>1270</v>
      </c>
      <c r="G829" s="245"/>
      <c r="H829" s="248">
        <v>12.5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267</v>
      </c>
      <c r="AU829" s="254" t="s">
        <v>87</v>
      </c>
      <c r="AV829" s="14" t="s">
        <v>87</v>
      </c>
      <c r="AW829" s="14" t="s">
        <v>37</v>
      </c>
      <c r="AX829" s="14" t="s">
        <v>78</v>
      </c>
      <c r="AY829" s="254" t="s">
        <v>258</v>
      </c>
    </row>
    <row r="830" s="16" customFormat="1">
      <c r="A830" s="16"/>
      <c r="B830" s="268"/>
      <c r="C830" s="269"/>
      <c r="D830" s="229" t="s">
        <v>267</v>
      </c>
      <c r="E830" s="270" t="s">
        <v>35</v>
      </c>
      <c r="F830" s="271" t="s">
        <v>278</v>
      </c>
      <c r="G830" s="269"/>
      <c r="H830" s="272">
        <v>74.349999999999994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8" t="s">
        <v>267</v>
      </c>
      <c r="AU830" s="278" t="s">
        <v>87</v>
      </c>
      <c r="AV830" s="16" t="s">
        <v>126</v>
      </c>
      <c r="AW830" s="16" t="s">
        <v>37</v>
      </c>
      <c r="AX830" s="16" t="s">
        <v>78</v>
      </c>
      <c r="AY830" s="278" t="s">
        <v>258</v>
      </c>
    </row>
    <row r="831" s="15" customFormat="1">
      <c r="A831" s="15"/>
      <c r="B831" s="255"/>
      <c r="C831" s="256"/>
      <c r="D831" s="229" t="s">
        <v>267</v>
      </c>
      <c r="E831" s="257" t="s">
        <v>35</v>
      </c>
      <c r="F831" s="258" t="s">
        <v>270</v>
      </c>
      <c r="G831" s="256"/>
      <c r="H831" s="259">
        <v>282.173</v>
      </c>
      <c r="I831" s="260"/>
      <c r="J831" s="256"/>
      <c r="K831" s="256"/>
      <c r="L831" s="261"/>
      <c r="M831" s="262"/>
      <c r="N831" s="263"/>
      <c r="O831" s="263"/>
      <c r="P831" s="263"/>
      <c r="Q831" s="263"/>
      <c r="R831" s="263"/>
      <c r="S831" s="263"/>
      <c r="T831" s="26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5" t="s">
        <v>267</v>
      </c>
      <c r="AU831" s="265" t="s">
        <v>87</v>
      </c>
      <c r="AV831" s="15" t="s">
        <v>263</v>
      </c>
      <c r="AW831" s="15" t="s">
        <v>37</v>
      </c>
      <c r="AX831" s="15" t="s">
        <v>85</v>
      </c>
      <c r="AY831" s="265" t="s">
        <v>258</v>
      </c>
    </row>
    <row r="832" s="2" customFormat="1" ht="16.5" customHeight="1">
      <c r="A832" s="40"/>
      <c r="B832" s="41"/>
      <c r="C832" s="279" t="s">
        <v>1271</v>
      </c>
      <c r="D832" s="279" t="s">
        <v>419</v>
      </c>
      <c r="E832" s="280" t="s">
        <v>1272</v>
      </c>
      <c r="F832" s="281" t="s">
        <v>1273</v>
      </c>
      <c r="G832" s="282" t="s">
        <v>1274</v>
      </c>
      <c r="H832" s="283">
        <v>263.673</v>
      </c>
      <c r="I832" s="284"/>
      <c r="J832" s="285">
        <f>ROUND(I832*H832,2)</f>
        <v>0</v>
      </c>
      <c r="K832" s="281" t="s">
        <v>273</v>
      </c>
      <c r="L832" s="286"/>
      <c r="M832" s="287" t="s">
        <v>35</v>
      </c>
      <c r="N832" s="288" t="s">
        <v>49</v>
      </c>
      <c r="O832" s="86"/>
      <c r="P832" s="225">
        <f>O832*H832</f>
        <v>0</v>
      </c>
      <c r="Q832" s="225">
        <v>0.001</v>
      </c>
      <c r="R832" s="225">
        <f>Q832*H832</f>
        <v>0.26367299999999999</v>
      </c>
      <c r="S832" s="225">
        <v>0</v>
      </c>
      <c r="T832" s="226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7" t="s">
        <v>539</v>
      </c>
      <c r="AT832" s="227" t="s">
        <v>419</v>
      </c>
      <c r="AU832" s="227" t="s">
        <v>87</v>
      </c>
      <c r="AY832" s="19" t="s">
        <v>258</v>
      </c>
      <c r="BE832" s="228">
        <f>IF(N832="základní",J832,0)</f>
        <v>0</v>
      </c>
      <c r="BF832" s="228">
        <f>IF(N832="snížená",J832,0)</f>
        <v>0</v>
      </c>
      <c r="BG832" s="228">
        <f>IF(N832="zákl. přenesená",J832,0)</f>
        <v>0</v>
      </c>
      <c r="BH832" s="228">
        <f>IF(N832="sníž. přenesená",J832,0)</f>
        <v>0</v>
      </c>
      <c r="BI832" s="228">
        <f>IF(N832="nulová",J832,0)</f>
        <v>0</v>
      </c>
      <c r="BJ832" s="19" t="s">
        <v>85</v>
      </c>
      <c r="BK832" s="228">
        <f>ROUND(I832*H832,2)</f>
        <v>0</v>
      </c>
      <c r="BL832" s="19" t="s">
        <v>425</v>
      </c>
      <c r="BM832" s="227" t="s">
        <v>1275</v>
      </c>
    </row>
    <row r="833" s="14" customFormat="1">
      <c r="A833" s="14"/>
      <c r="B833" s="244"/>
      <c r="C833" s="245"/>
      <c r="D833" s="229" t="s">
        <v>267</v>
      </c>
      <c r="E833" s="246" t="s">
        <v>35</v>
      </c>
      <c r="F833" s="247" t="s">
        <v>1263</v>
      </c>
      <c r="G833" s="245"/>
      <c r="H833" s="248">
        <v>37.433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267</v>
      </c>
      <c r="AU833" s="254" t="s">
        <v>87</v>
      </c>
      <c r="AV833" s="14" t="s">
        <v>87</v>
      </c>
      <c r="AW833" s="14" t="s">
        <v>37</v>
      </c>
      <c r="AX833" s="14" t="s">
        <v>78</v>
      </c>
      <c r="AY833" s="254" t="s">
        <v>258</v>
      </c>
    </row>
    <row r="834" s="14" customFormat="1">
      <c r="A834" s="14"/>
      <c r="B834" s="244"/>
      <c r="C834" s="245"/>
      <c r="D834" s="229" t="s">
        <v>267</v>
      </c>
      <c r="E834" s="246" t="s">
        <v>35</v>
      </c>
      <c r="F834" s="247" t="s">
        <v>1264</v>
      </c>
      <c r="G834" s="245"/>
      <c r="H834" s="248">
        <v>170.38999999999999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267</v>
      </c>
      <c r="AU834" s="254" t="s">
        <v>87</v>
      </c>
      <c r="AV834" s="14" t="s">
        <v>87</v>
      </c>
      <c r="AW834" s="14" t="s">
        <v>37</v>
      </c>
      <c r="AX834" s="14" t="s">
        <v>78</v>
      </c>
      <c r="AY834" s="254" t="s">
        <v>258</v>
      </c>
    </row>
    <row r="835" s="16" customFormat="1">
      <c r="A835" s="16"/>
      <c r="B835" s="268"/>
      <c r="C835" s="269"/>
      <c r="D835" s="229" t="s">
        <v>267</v>
      </c>
      <c r="E835" s="270" t="s">
        <v>35</v>
      </c>
      <c r="F835" s="271" t="s">
        <v>278</v>
      </c>
      <c r="G835" s="269"/>
      <c r="H835" s="272">
        <v>207.82300000000001</v>
      </c>
      <c r="I835" s="273"/>
      <c r="J835" s="269"/>
      <c r="K835" s="269"/>
      <c r="L835" s="274"/>
      <c r="M835" s="275"/>
      <c r="N835" s="276"/>
      <c r="O835" s="276"/>
      <c r="P835" s="276"/>
      <c r="Q835" s="276"/>
      <c r="R835" s="276"/>
      <c r="S835" s="276"/>
      <c r="T835" s="277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78" t="s">
        <v>267</v>
      </c>
      <c r="AU835" s="278" t="s">
        <v>87</v>
      </c>
      <c r="AV835" s="16" t="s">
        <v>126</v>
      </c>
      <c r="AW835" s="16" t="s">
        <v>37</v>
      </c>
      <c r="AX835" s="16" t="s">
        <v>78</v>
      </c>
      <c r="AY835" s="278" t="s">
        <v>258</v>
      </c>
    </row>
    <row r="836" s="13" customFormat="1">
      <c r="A836" s="13"/>
      <c r="B836" s="234"/>
      <c r="C836" s="235"/>
      <c r="D836" s="229" t="s">
        <v>267</v>
      </c>
      <c r="E836" s="236" t="s">
        <v>35</v>
      </c>
      <c r="F836" s="237" t="s">
        <v>1265</v>
      </c>
      <c r="G836" s="235"/>
      <c r="H836" s="236" t="s">
        <v>35</v>
      </c>
      <c r="I836" s="238"/>
      <c r="J836" s="235"/>
      <c r="K836" s="235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267</v>
      </c>
      <c r="AU836" s="243" t="s">
        <v>87</v>
      </c>
      <c r="AV836" s="13" t="s">
        <v>85</v>
      </c>
      <c r="AW836" s="13" t="s">
        <v>37</v>
      </c>
      <c r="AX836" s="13" t="s">
        <v>78</v>
      </c>
      <c r="AY836" s="243" t="s">
        <v>258</v>
      </c>
    </row>
    <row r="837" s="14" customFormat="1">
      <c r="A837" s="14"/>
      <c r="B837" s="244"/>
      <c r="C837" s="245"/>
      <c r="D837" s="229" t="s">
        <v>267</v>
      </c>
      <c r="E837" s="246" t="s">
        <v>35</v>
      </c>
      <c r="F837" s="247" t="s">
        <v>1266</v>
      </c>
      <c r="G837" s="245"/>
      <c r="H837" s="248">
        <v>15.24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267</v>
      </c>
      <c r="AU837" s="254" t="s">
        <v>87</v>
      </c>
      <c r="AV837" s="14" t="s">
        <v>87</v>
      </c>
      <c r="AW837" s="14" t="s">
        <v>37</v>
      </c>
      <c r="AX837" s="14" t="s">
        <v>78</v>
      </c>
      <c r="AY837" s="254" t="s">
        <v>258</v>
      </c>
    </row>
    <row r="838" s="14" customFormat="1">
      <c r="A838" s="14"/>
      <c r="B838" s="244"/>
      <c r="C838" s="245"/>
      <c r="D838" s="229" t="s">
        <v>267</v>
      </c>
      <c r="E838" s="246" t="s">
        <v>35</v>
      </c>
      <c r="F838" s="247" t="s">
        <v>1267</v>
      </c>
      <c r="G838" s="245"/>
      <c r="H838" s="248">
        <v>6.7000000000000002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267</v>
      </c>
      <c r="AU838" s="254" t="s">
        <v>87</v>
      </c>
      <c r="AV838" s="14" t="s">
        <v>87</v>
      </c>
      <c r="AW838" s="14" t="s">
        <v>37</v>
      </c>
      <c r="AX838" s="14" t="s">
        <v>78</v>
      </c>
      <c r="AY838" s="254" t="s">
        <v>258</v>
      </c>
    </row>
    <row r="839" s="14" customFormat="1">
      <c r="A839" s="14"/>
      <c r="B839" s="244"/>
      <c r="C839" s="245"/>
      <c r="D839" s="229" t="s">
        <v>267</v>
      </c>
      <c r="E839" s="246" t="s">
        <v>35</v>
      </c>
      <c r="F839" s="247" t="s">
        <v>1269</v>
      </c>
      <c r="G839" s="245"/>
      <c r="H839" s="248">
        <v>33.909999999999997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267</v>
      </c>
      <c r="AU839" s="254" t="s">
        <v>87</v>
      </c>
      <c r="AV839" s="14" t="s">
        <v>87</v>
      </c>
      <c r="AW839" s="14" t="s">
        <v>37</v>
      </c>
      <c r="AX839" s="14" t="s">
        <v>78</v>
      </c>
      <c r="AY839" s="254" t="s">
        <v>258</v>
      </c>
    </row>
    <row r="840" s="16" customFormat="1">
      <c r="A840" s="16"/>
      <c r="B840" s="268"/>
      <c r="C840" s="269"/>
      <c r="D840" s="229" t="s">
        <v>267</v>
      </c>
      <c r="E840" s="270" t="s">
        <v>35</v>
      </c>
      <c r="F840" s="271" t="s">
        <v>278</v>
      </c>
      <c r="G840" s="269"/>
      <c r="H840" s="272">
        <v>55.850000000000001</v>
      </c>
      <c r="I840" s="273"/>
      <c r="J840" s="269"/>
      <c r="K840" s="269"/>
      <c r="L840" s="274"/>
      <c r="M840" s="275"/>
      <c r="N840" s="276"/>
      <c r="O840" s="276"/>
      <c r="P840" s="276"/>
      <c r="Q840" s="276"/>
      <c r="R840" s="276"/>
      <c r="S840" s="276"/>
      <c r="T840" s="277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78" t="s">
        <v>267</v>
      </c>
      <c r="AU840" s="278" t="s">
        <v>87</v>
      </c>
      <c r="AV840" s="16" t="s">
        <v>126</v>
      </c>
      <c r="AW840" s="16" t="s">
        <v>37</v>
      </c>
      <c r="AX840" s="16" t="s">
        <v>78</v>
      </c>
      <c r="AY840" s="278" t="s">
        <v>258</v>
      </c>
    </row>
    <row r="841" s="15" customFormat="1">
      <c r="A841" s="15"/>
      <c r="B841" s="255"/>
      <c r="C841" s="256"/>
      <c r="D841" s="229" t="s">
        <v>267</v>
      </c>
      <c r="E841" s="257" t="s">
        <v>35</v>
      </c>
      <c r="F841" s="258" t="s">
        <v>270</v>
      </c>
      <c r="G841" s="256"/>
      <c r="H841" s="259">
        <v>263.673</v>
      </c>
      <c r="I841" s="260"/>
      <c r="J841" s="256"/>
      <c r="K841" s="256"/>
      <c r="L841" s="261"/>
      <c r="M841" s="262"/>
      <c r="N841" s="263"/>
      <c r="O841" s="263"/>
      <c r="P841" s="263"/>
      <c r="Q841" s="263"/>
      <c r="R841" s="263"/>
      <c r="S841" s="263"/>
      <c r="T841" s="264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5" t="s">
        <v>267</v>
      </c>
      <c r="AU841" s="265" t="s">
        <v>87</v>
      </c>
      <c r="AV841" s="15" t="s">
        <v>263</v>
      </c>
      <c r="AW841" s="15" t="s">
        <v>37</v>
      </c>
      <c r="AX841" s="15" t="s">
        <v>85</v>
      </c>
      <c r="AY841" s="265" t="s">
        <v>258</v>
      </c>
    </row>
    <row r="842" s="2" customFormat="1" ht="33" customHeight="1">
      <c r="A842" s="40"/>
      <c r="B842" s="41"/>
      <c r="C842" s="216" t="s">
        <v>1276</v>
      </c>
      <c r="D842" s="216" t="s">
        <v>260</v>
      </c>
      <c r="E842" s="217" t="s">
        <v>1277</v>
      </c>
      <c r="F842" s="218" t="s">
        <v>1278</v>
      </c>
      <c r="G842" s="219" t="s">
        <v>117</v>
      </c>
      <c r="H842" s="220">
        <v>138.25</v>
      </c>
      <c r="I842" s="221"/>
      <c r="J842" s="222">
        <f>ROUND(I842*H842,2)</f>
        <v>0</v>
      </c>
      <c r="K842" s="218" t="s">
        <v>273</v>
      </c>
      <c r="L842" s="46"/>
      <c r="M842" s="223" t="s">
        <v>35</v>
      </c>
      <c r="N842" s="224" t="s">
        <v>49</v>
      </c>
      <c r="O842" s="86"/>
      <c r="P842" s="225">
        <f>O842*H842</f>
        <v>0</v>
      </c>
      <c r="Q842" s="225">
        <v>0</v>
      </c>
      <c r="R842" s="225">
        <f>Q842*H842</f>
        <v>0</v>
      </c>
      <c r="S842" s="225">
        <v>0</v>
      </c>
      <c r="T842" s="22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7" t="s">
        <v>425</v>
      </c>
      <c r="AT842" s="227" t="s">
        <v>260</v>
      </c>
      <c r="AU842" s="227" t="s">
        <v>87</v>
      </c>
      <c r="AY842" s="19" t="s">
        <v>258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19" t="s">
        <v>85</v>
      </c>
      <c r="BK842" s="228">
        <f>ROUND(I842*H842,2)</f>
        <v>0</v>
      </c>
      <c r="BL842" s="19" t="s">
        <v>425</v>
      </c>
      <c r="BM842" s="227" t="s">
        <v>1279</v>
      </c>
    </row>
    <row r="843" s="2" customFormat="1">
      <c r="A843" s="40"/>
      <c r="B843" s="41"/>
      <c r="C843" s="42"/>
      <c r="D843" s="266" t="s">
        <v>275</v>
      </c>
      <c r="E843" s="42"/>
      <c r="F843" s="267" t="s">
        <v>1280</v>
      </c>
      <c r="G843" s="42"/>
      <c r="H843" s="42"/>
      <c r="I843" s="231"/>
      <c r="J843" s="42"/>
      <c r="K843" s="42"/>
      <c r="L843" s="46"/>
      <c r="M843" s="232"/>
      <c r="N843" s="23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275</v>
      </c>
      <c r="AU843" s="19" t="s">
        <v>87</v>
      </c>
    </row>
    <row r="844" s="14" customFormat="1">
      <c r="A844" s="14"/>
      <c r="B844" s="244"/>
      <c r="C844" s="245"/>
      <c r="D844" s="229" t="s">
        <v>267</v>
      </c>
      <c r="E844" s="246" t="s">
        <v>35</v>
      </c>
      <c r="F844" s="247" t="s">
        <v>1281</v>
      </c>
      <c r="G844" s="245"/>
      <c r="H844" s="248">
        <v>34.100000000000001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267</v>
      </c>
      <c r="AU844" s="254" t="s">
        <v>87</v>
      </c>
      <c r="AV844" s="14" t="s">
        <v>87</v>
      </c>
      <c r="AW844" s="14" t="s">
        <v>37</v>
      </c>
      <c r="AX844" s="14" t="s">
        <v>78</v>
      </c>
      <c r="AY844" s="254" t="s">
        <v>258</v>
      </c>
    </row>
    <row r="845" s="16" customFormat="1">
      <c r="A845" s="16"/>
      <c r="B845" s="268"/>
      <c r="C845" s="269"/>
      <c r="D845" s="229" t="s">
        <v>267</v>
      </c>
      <c r="E845" s="270" t="s">
        <v>35</v>
      </c>
      <c r="F845" s="271" t="s">
        <v>278</v>
      </c>
      <c r="G845" s="269"/>
      <c r="H845" s="272">
        <v>34.100000000000001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78" t="s">
        <v>267</v>
      </c>
      <c r="AU845" s="278" t="s">
        <v>87</v>
      </c>
      <c r="AV845" s="16" t="s">
        <v>126</v>
      </c>
      <c r="AW845" s="16" t="s">
        <v>37</v>
      </c>
      <c r="AX845" s="16" t="s">
        <v>78</v>
      </c>
      <c r="AY845" s="278" t="s">
        <v>258</v>
      </c>
    </row>
    <row r="846" s="13" customFormat="1">
      <c r="A846" s="13"/>
      <c r="B846" s="234"/>
      <c r="C846" s="235"/>
      <c r="D846" s="229" t="s">
        <v>267</v>
      </c>
      <c r="E846" s="236" t="s">
        <v>35</v>
      </c>
      <c r="F846" s="237" t="s">
        <v>1282</v>
      </c>
      <c r="G846" s="235"/>
      <c r="H846" s="236" t="s">
        <v>35</v>
      </c>
      <c r="I846" s="238"/>
      <c r="J846" s="235"/>
      <c r="K846" s="235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267</v>
      </c>
      <c r="AU846" s="243" t="s">
        <v>87</v>
      </c>
      <c r="AV846" s="13" t="s">
        <v>85</v>
      </c>
      <c r="AW846" s="13" t="s">
        <v>37</v>
      </c>
      <c r="AX846" s="13" t="s">
        <v>78</v>
      </c>
      <c r="AY846" s="243" t="s">
        <v>258</v>
      </c>
    </row>
    <row r="847" s="14" customFormat="1">
      <c r="A847" s="14"/>
      <c r="B847" s="244"/>
      <c r="C847" s="245"/>
      <c r="D847" s="229" t="s">
        <v>267</v>
      </c>
      <c r="E847" s="246" t="s">
        <v>35</v>
      </c>
      <c r="F847" s="247" t="s">
        <v>1283</v>
      </c>
      <c r="G847" s="245"/>
      <c r="H847" s="248">
        <v>30.199999999999999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267</v>
      </c>
      <c r="AU847" s="254" t="s">
        <v>87</v>
      </c>
      <c r="AV847" s="14" t="s">
        <v>87</v>
      </c>
      <c r="AW847" s="14" t="s">
        <v>37</v>
      </c>
      <c r="AX847" s="14" t="s">
        <v>78</v>
      </c>
      <c r="AY847" s="254" t="s">
        <v>258</v>
      </c>
    </row>
    <row r="848" s="14" customFormat="1">
      <c r="A848" s="14"/>
      <c r="B848" s="244"/>
      <c r="C848" s="245"/>
      <c r="D848" s="229" t="s">
        <v>267</v>
      </c>
      <c r="E848" s="246" t="s">
        <v>35</v>
      </c>
      <c r="F848" s="247" t="s">
        <v>1284</v>
      </c>
      <c r="G848" s="245"/>
      <c r="H848" s="248">
        <v>11.5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267</v>
      </c>
      <c r="AU848" s="254" t="s">
        <v>87</v>
      </c>
      <c r="AV848" s="14" t="s">
        <v>87</v>
      </c>
      <c r="AW848" s="14" t="s">
        <v>37</v>
      </c>
      <c r="AX848" s="14" t="s">
        <v>78</v>
      </c>
      <c r="AY848" s="254" t="s">
        <v>258</v>
      </c>
    </row>
    <row r="849" s="14" customFormat="1">
      <c r="A849" s="14"/>
      <c r="B849" s="244"/>
      <c r="C849" s="245"/>
      <c r="D849" s="229" t="s">
        <v>267</v>
      </c>
      <c r="E849" s="246" t="s">
        <v>35</v>
      </c>
      <c r="F849" s="247" t="s">
        <v>1268</v>
      </c>
      <c r="G849" s="245"/>
      <c r="H849" s="248">
        <v>6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267</v>
      </c>
      <c r="AU849" s="254" t="s">
        <v>87</v>
      </c>
      <c r="AV849" s="14" t="s">
        <v>87</v>
      </c>
      <c r="AW849" s="14" t="s">
        <v>37</v>
      </c>
      <c r="AX849" s="14" t="s">
        <v>78</v>
      </c>
      <c r="AY849" s="254" t="s">
        <v>258</v>
      </c>
    </row>
    <row r="850" s="14" customFormat="1">
      <c r="A850" s="14"/>
      <c r="B850" s="244"/>
      <c r="C850" s="245"/>
      <c r="D850" s="229" t="s">
        <v>267</v>
      </c>
      <c r="E850" s="246" t="s">
        <v>35</v>
      </c>
      <c r="F850" s="247" t="s">
        <v>1285</v>
      </c>
      <c r="G850" s="245"/>
      <c r="H850" s="248">
        <v>43.950000000000003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267</v>
      </c>
      <c r="AU850" s="254" t="s">
        <v>87</v>
      </c>
      <c r="AV850" s="14" t="s">
        <v>87</v>
      </c>
      <c r="AW850" s="14" t="s">
        <v>37</v>
      </c>
      <c r="AX850" s="14" t="s">
        <v>78</v>
      </c>
      <c r="AY850" s="254" t="s">
        <v>258</v>
      </c>
    </row>
    <row r="851" s="14" customFormat="1">
      <c r="A851" s="14"/>
      <c r="B851" s="244"/>
      <c r="C851" s="245"/>
      <c r="D851" s="229" t="s">
        <v>267</v>
      </c>
      <c r="E851" s="246" t="s">
        <v>35</v>
      </c>
      <c r="F851" s="247" t="s">
        <v>1270</v>
      </c>
      <c r="G851" s="245"/>
      <c r="H851" s="248">
        <v>12.5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267</v>
      </c>
      <c r="AU851" s="254" t="s">
        <v>87</v>
      </c>
      <c r="AV851" s="14" t="s">
        <v>87</v>
      </c>
      <c r="AW851" s="14" t="s">
        <v>37</v>
      </c>
      <c r="AX851" s="14" t="s">
        <v>78</v>
      </c>
      <c r="AY851" s="254" t="s">
        <v>258</v>
      </c>
    </row>
    <row r="852" s="16" customFormat="1">
      <c r="A852" s="16"/>
      <c r="B852" s="268"/>
      <c r="C852" s="269"/>
      <c r="D852" s="229" t="s">
        <v>267</v>
      </c>
      <c r="E852" s="270" t="s">
        <v>35</v>
      </c>
      <c r="F852" s="271" t="s">
        <v>278</v>
      </c>
      <c r="G852" s="269"/>
      <c r="H852" s="272">
        <v>104.15000000000001</v>
      </c>
      <c r="I852" s="273"/>
      <c r="J852" s="269"/>
      <c r="K852" s="269"/>
      <c r="L852" s="274"/>
      <c r="M852" s="275"/>
      <c r="N852" s="276"/>
      <c r="O852" s="276"/>
      <c r="P852" s="276"/>
      <c r="Q852" s="276"/>
      <c r="R852" s="276"/>
      <c r="S852" s="276"/>
      <c r="T852" s="277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T852" s="278" t="s">
        <v>267</v>
      </c>
      <c r="AU852" s="278" t="s">
        <v>87</v>
      </c>
      <c r="AV852" s="16" t="s">
        <v>126</v>
      </c>
      <c r="AW852" s="16" t="s">
        <v>37</v>
      </c>
      <c r="AX852" s="16" t="s">
        <v>78</v>
      </c>
      <c r="AY852" s="278" t="s">
        <v>258</v>
      </c>
    </row>
    <row r="853" s="15" customFormat="1">
      <c r="A853" s="15"/>
      <c r="B853" s="255"/>
      <c r="C853" s="256"/>
      <c r="D853" s="229" t="s">
        <v>267</v>
      </c>
      <c r="E853" s="257" t="s">
        <v>35</v>
      </c>
      <c r="F853" s="258" t="s">
        <v>270</v>
      </c>
      <c r="G853" s="256"/>
      <c r="H853" s="259">
        <v>138.25</v>
      </c>
      <c r="I853" s="260"/>
      <c r="J853" s="256"/>
      <c r="K853" s="256"/>
      <c r="L853" s="261"/>
      <c r="M853" s="262"/>
      <c r="N853" s="263"/>
      <c r="O853" s="263"/>
      <c r="P853" s="263"/>
      <c r="Q853" s="263"/>
      <c r="R853" s="263"/>
      <c r="S853" s="263"/>
      <c r="T853" s="264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5" t="s">
        <v>267</v>
      </c>
      <c r="AU853" s="265" t="s">
        <v>87</v>
      </c>
      <c r="AV853" s="15" t="s">
        <v>263</v>
      </c>
      <c r="AW853" s="15" t="s">
        <v>37</v>
      </c>
      <c r="AX853" s="15" t="s">
        <v>85</v>
      </c>
      <c r="AY853" s="265" t="s">
        <v>258</v>
      </c>
    </row>
    <row r="854" s="2" customFormat="1" ht="49.05" customHeight="1">
      <c r="A854" s="40"/>
      <c r="B854" s="41"/>
      <c r="C854" s="279" t="s">
        <v>1286</v>
      </c>
      <c r="D854" s="279" t="s">
        <v>419</v>
      </c>
      <c r="E854" s="280" t="s">
        <v>1287</v>
      </c>
      <c r="F854" s="281" t="s">
        <v>1288</v>
      </c>
      <c r="G854" s="282" t="s">
        <v>117</v>
      </c>
      <c r="H854" s="283">
        <v>161.13</v>
      </c>
      <c r="I854" s="284"/>
      <c r="J854" s="285">
        <f>ROUND(I854*H854,2)</f>
        <v>0</v>
      </c>
      <c r="K854" s="281" t="s">
        <v>273</v>
      </c>
      <c r="L854" s="286"/>
      <c r="M854" s="287" t="s">
        <v>35</v>
      </c>
      <c r="N854" s="288" t="s">
        <v>49</v>
      </c>
      <c r="O854" s="86"/>
      <c r="P854" s="225">
        <f>O854*H854</f>
        <v>0</v>
      </c>
      <c r="Q854" s="225">
        <v>0.0040000000000000001</v>
      </c>
      <c r="R854" s="225">
        <f>Q854*H854</f>
        <v>0.64451999999999998</v>
      </c>
      <c r="S854" s="225">
        <v>0</v>
      </c>
      <c r="T854" s="226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7" t="s">
        <v>539</v>
      </c>
      <c r="AT854" s="227" t="s">
        <v>419</v>
      </c>
      <c r="AU854" s="227" t="s">
        <v>87</v>
      </c>
      <c r="AY854" s="19" t="s">
        <v>258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19" t="s">
        <v>85</v>
      </c>
      <c r="BK854" s="228">
        <f>ROUND(I854*H854,2)</f>
        <v>0</v>
      </c>
      <c r="BL854" s="19" t="s">
        <v>425</v>
      </c>
      <c r="BM854" s="227" t="s">
        <v>1289</v>
      </c>
    </row>
    <row r="855" s="14" customFormat="1">
      <c r="A855" s="14"/>
      <c r="B855" s="244"/>
      <c r="C855" s="245"/>
      <c r="D855" s="229" t="s">
        <v>267</v>
      </c>
      <c r="E855" s="246" t="s">
        <v>35</v>
      </c>
      <c r="F855" s="247" t="s">
        <v>1281</v>
      </c>
      <c r="G855" s="245"/>
      <c r="H855" s="248">
        <v>34.100000000000001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267</v>
      </c>
      <c r="AU855" s="254" t="s">
        <v>87</v>
      </c>
      <c r="AV855" s="14" t="s">
        <v>87</v>
      </c>
      <c r="AW855" s="14" t="s">
        <v>37</v>
      </c>
      <c r="AX855" s="14" t="s">
        <v>78</v>
      </c>
      <c r="AY855" s="254" t="s">
        <v>258</v>
      </c>
    </row>
    <row r="856" s="16" customFormat="1">
      <c r="A856" s="16"/>
      <c r="B856" s="268"/>
      <c r="C856" s="269"/>
      <c r="D856" s="229" t="s">
        <v>267</v>
      </c>
      <c r="E856" s="270" t="s">
        <v>35</v>
      </c>
      <c r="F856" s="271" t="s">
        <v>278</v>
      </c>
      <c r="G856" s="269"/>
      <c r="H856" s="272">
        <v>34.100000000000001</v>
      </c>
      <c r="I856" s="273"/>
      <c r="J856" s="269"/>
      <c r="K856" s="269"/>
      <c r="L856" s="274"/>
      <c r="M856" s="275"/>
      <c r="N856" s="276"/>
      <c r="O856" s="276"/>
      <c r="P856" s="276"/>
      <c r="Q856" s="276"/>
      <c r="R856" s="276"/>
      <c r="S856" s="276"/>
      <c r="T856" s="277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78" t="s">
        <v>267</v>
      </c>
      <c r="AU856" s="278" t="s">
        <v>87</v>
      </c>
      <c r="AV856" s="16" t="s">
        <v>126</v>
      </c>
      <c r="AW856" s="16" t="s">
        <v>37</v>
      </c>
      <c r="AX856" s="16" t="s">
        <v>78</v>
      </c>
      <c r="AY856" s="278" t="s">
        <v>258</v>
      </c>
    </row>
    <row r="857" s="13" customFormat="1">
      <c r="A857" s="13"/>
      <c r="B857" s="234"/>
      <c r="C857" s="235"/>
      <c r="D857" s="229" t="s">
        <v>267</v>
      </c>
      <c r="E857" s="236" t="s">
        <v>35</v>
      </c>
      <c r="F857" s="237" t="s">
        <v>1282</v>
      </c>
      <c r="G857" s="235"/>
      <c r="H857" s="236" t="s">
        <v>35</v>
      </c>
      <c r="I857" s="238"/>
      <c r="J857" s="235"/>
      <c r="K857" s="235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267</v>
      </c>
      <c r="AU857" s="243" t="s">
        <v>87</v>
      </c>
      <c r="AV857" s="13" t="s">
        <v>85</v>
      </c>
      <c r="AW857" s="13" t="s">
        <v>37</v>
      </c>
      <c r="AX857" s="13" t="s">
        <v>78</v>
      </c>
      <c r="AY857" s="243" t="s">
        <v>258</v>
      </c>
    </row>
    <row r="858" s="14" customFormat="1">
      <c r="A858" s="14"/>
      <c r="B858" s="244"/>
      <c r="C858" s="245"/>
      <c r="D858" s="229" t="s">
        <v>267</v>
      </c>
      <c r="E858" s="246" t="s">
        <v>35</v>
      </c>
      <c r="F858" s="247" t="s">
        <v>1283</v>
      </c>
      <c r="G858" s="245"/>
      <c r="H858" s="248">
        <v>30.199999999999999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267</v>
      </c>
      <c r="AU858" s="254" t="s">
        <v>87</v>
      </c>
      <c r="AV858" s="14" t="s">
        <v>87</v>
      </c>
      <c r="AW858" s="14" t="s">
        <v>37</v>
      </c>
      <c r="AX858" s="14" t="s">
        <v>78</v>
      </c>
      <c r="AY858" s="254" t="s">
        <v>258</v>
      </c>
    </row>
    <row r="859" s="14" customFormat="1">
      <c r="A859" s="14"/>
      <c r="B859" s="244"/>
      <c r="C859" s="245"/>
      <c r="D859" s="229" t="s">
        <v>267</v>
      </c>
      <c r="E859" s="246" t="s">
        <v>35</v>
      </c>
      <c r="F859" s="247" t="s">
        <v>1284</v>
      </c>
      <c r="G859" s="245"/>
      <c r="H859" s="248">
        <v>11.5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267</v>
      </c>
      <c r="AU859" s="254" t="s">
        <v>87</v>
      </c>
      <c r="AV859" s="14" t="s">
        <v>87</v>
      </c>
      <c r="AW859" s="14" t="s">
        <v>37</v>
      </c>
      <c r="AX859" s="14" t="s">
        <v>78</v>
      </c>
      <c r="AY859" s="254" t="s">
        <v>258</v>
      </c>
    </row>
    <row r="860" s="14" customFormat="1">
      <c r="A860" s="14"/>
      <c r="B860" s="244"/>
      <c r="C860" s="245"/>
      <c r="D860" s="229" t="s">
        <v>267</v>
      </c>
      <c r="E860" s="246" t="s">
        <v>35</v>
      </c>
      <c r="F860" s="247" t="s">
        <v>1268</v>
      </c>
      <c r="G860" s="245"/>
      <c r="H860" s="248">
        <v>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267</v>
      </c>
      <c r="AU860" s="254" t="s">
        <v>87</v>
      </c>
      <c r="AV860" s="14" t="s">
        <v>87</v>
      </c>
      <c r="AW860" s="14" t="s">
        <v>37</v>
      </c>
      <c r="AX860" s="14" t="s">
        <v>78</v>
      </c>
      <c r="AY860" s="254" t="s">
        <v>258</v>
      </c>
    </row>
    <row r="861" s="14" customFormat="1">
      <c r="A861" s="14"/>
      <c r="B861" s="244"/>
      <c r="C861" s="245"/>
      <c r="D861" s="229" t="s">
        <v>267</v>
      </c>
      <c r="E861" s="246" t="s">
        <v>35</v>
      </c>
      <c r="F861" s="247" t="s">
        <v>1285</v>
      </c>
      <c r="G861" s="245"/>
      <c r="H861" s="248">
        <v>43.950000000000003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267</v>
      </c>
      <c r="AU861" s="254" t="s">
        <v>87</v>
      </c>
      <c r="AV861" s="14" t="s">
        <v>87</v>
      </c>
      <c r="AW861" s="14" t="s">
        <v>37</v>
      </c>
      <c r="AX861" s="14" t="s">
        <v>78</v>
      </c>
      <c r="AY861" s="254" t="s">
        <v>258</v>
      </c>
    </row>
    <row r="862" s="14" customFormat="1">
      <c r="A862" s="14"/>
      <c r="B862" s="244"/>
      <c r="C862" s="245"/>
      <c r="D862" s="229" t="s">
        <v>267</v>
      </c>
      <c r="E862" s="246" t="s">
        <v>35</v>
      </c>
      <c r="F862" s="247" t="s">
        <v>1270</v>
      </c>
      <c r="G862" s="245"/>
      <c r="H862" s="248">
        <v>12.5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267</v>
      </c>
      <c r="AU862" s="254" t="s">
        <v>87</v>
      </c>
      <c r="AV862" s="14" t="s">
        <v>87</v>
      </c>
      <c r="AW862" s="14" t="s">
        <v>37</v>
      </c>
      <c r="AX862" s="14" t="s">
        <v>78</v>
      </c>
      <c r="AY862" s="254" t="s">
        <v>258</v>
      </c>
    </row>
    <row r="863" s="16" customFormat="1">
      <c r="A863" s="16"/>
      <c r="B863" s="268"/>
      <c r="C863" s="269"/>
      <c r="D863" s="229" t="s">
        <v>267</v>
      </c>
      <c r="E863" s="270" t="s">
        <v>35</v>
      </c>
      <c r="F863" s="271" t="s">
        <v>278</v>
      </c>
      <c r="G863" s="269"/>
      <c r="H863" s="272">
        <v>104.15000000000001</v>
      </c>
      <c r="I863" s="273"/>
      <c r="J863" s="269"/>
      <c r="K863" s="269"/>
      <c r="L863" s="274"/>
      <c r="M863" s="275"/>
      <c r="N863" s="276"/>
      <c r="O863" s="276"/>
      <c r="P863" s="276"/>
      <c r="Q863" s="276"/>
      <c r="R863" s="276"/>
      <c r="S863" s="276"/>
      <c r="T863" s="277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78" t="s">
        <v>267</v>
      </c>
      <c r="AU863" s="278" t="s">
        <v>87</v>
      </c>
      <c r="AV863" s="16" t="s">
        <v>126</v>
      </c>
      <c r="AW863" s="16" t="s">
        <v>37</v>
      </c>
      <c r="AX863" s="16" t="s">
        <v>78</v>
      </c>
      <c r="AY863" s="278" t="s">
        <v>258</v>
      </c>
    </row>
    <row r="864" s="15" customFormat="1">
      <c r="A864" s="15"/>
      <c r="B864" s="255"/>
      <c r="C864" s="256"/>
      <c r="D864" s="229" t="s">
        <v>267</v>
      </c>
      <c r="E864" s="257" t="s">
        <v>35</v>
      </c>
      <c r="F864" s="258" t="s">
        <v>270</v>
      </c>
      <c r="G864" s="256"/>
      <c r="H864" s="259">
        <v>138.25</v>
      </c>
      <c r="I864" s="260"/>
      <c r="J864" s="256"/>
      <c r="K864" s="256"/>
      <c r="L864" s="261"/>
      <c r="M864" s="262"/>
      <c r="N864" s="263"/>
      <c r="O864" s="263"/>
      <c r="P864" s="263"/>
      <c r="Q864" s="263"/>
      <c r="R864" s="263"/>
      <c r="S864" s="263"/>
      <c r="T864" s="264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5" t="s">
        <v>267</v>
      </c>
      <c r="AU864" s="265" t="s">
        <v>87</v>
      </c>
      <c r="AV864" s="15" t="s">
        <v>263</v>
      </c>
      <c r="AW864" s="15" t="s">
        <v>37</v>
      </c>
      <c r="AX864" s="15" t="s">
        <v>85</v>
      </c>
      <c r="AY864" s="265" t="s">
        <v>258</v>
      </c>
    </row>
    <row r="865" s="14" customFormat="1">
      <c r="A865" s="14"/>
      <c r="B865" s="244"/>
      <c r="C865" s="245"/>
      <c r="D865" s="229" t="s">
        <v>267</v>
      </c>
      <c r="E865" s="245"/>
      <c r="F865" s="247" t="s">
        <v>1290</v>
      </c>
      <c r="G865" s="245"/>
      <c r="H865" s="248">
        <v>161.13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267</v>
      </c>
      <c r="AU865" s="254" t="s">
        <v>87</v>
      </c>
      <c r="AV865" s="14" t="s">
        <v>87</v>
      </c>
      <c r="AW865" s="14" t="s">
        <v>4</v>
      </c>
      <c r="AX865" s="14" t="s">
        <v>85</v>
      </c>
      <c r="AY865" s="254" t="s">
        <v>258</v>
      </c>
    </row>
    <row r="866" s="2" customFormat="1" ht="33" customHeight="1">
      <c r="A866" s="40"/>
      <c r="B866" s="41"/>
      <c r="C866" s="216" t="s">
        <v>1291</v>
      </c>
      <c r="D866" s="216" t="s">
        <v>260</v>
      </c>
      <c r="E866" s="217" t="s">
        <v>1292</v>
      </c>
      <c r="F866" s="218" t="s">
        <v>1293</v>
      </c>
      <c r="G866" s="219" t="s">
        <v>117</v>
      </c>
      <c r="H866" s="220">
        <v>74.349999999999994</v>
      </c>
      <c r="I866" s="221"/>
      <c r="J866" s="222">
        <f>ROUND(I866*H866,2)</f>
        <v>0</v>
      </c>
      <c r="K866" s="218" t="s">
        <v>273</v>
      </c>
      <c r="L866" s="46"/>
      <c r="M866" s="223" t="s">
        <v>35</v>
      </c>
      <c r="N866" s="224" t="s">
        <v>49</v>
      </c>
      <c r="O866" s="86"/>
      <c r="P866" s="225">
        <f>O866*H866</f>
        <v>0</v>
      </c>
      <c r="Q866" s="225">
        <v>0</v>
      </c>
      <c r="R866" s="225">
        <f>Q866*H866</f>
        <v>0</v>
      </c>
      <c r="S866" s="225">
        <v>0.0054999999999999997</v>
      </c>
      <c r="T866" s="226">
        <f>S866*H866</f>
        <v>0.40892499999999993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7" t="s">
        <v>425</v>
      </c>
      <c r="AT866" s="227" t="s">
        <v>260</v>
      </c>
      <c r="AU866" s="227" t="s">
        <v>87</v>
      </c>
      <c r="AY866" s="19" t="s">
        <v>258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19" t="s">
        <v>85</v>
      </c>
      <c r="BK866" s="228">
        <f>ROUND(I866*H866,2)</f>
        <v>0</v>
      </c>
      <c r="BL866" s="19" t="s">
        <v>425</v>
      </c>
      <c r="BM866" s="227" t="s">
        <v>1294</v>
      </c>
    </row>
    <row r="867" s="2" customFormat="1">
      <c r="A867" s="40"/>
      <c r="B867" s="41"/>
      <c r="C867" s="42"/>
      <c r="D867" s="266" t="s">
        <v>275</v>
      </c>
      <c r="E867" s="42"/>
      <c r="F867" s="267" t="s">
        <v>1295</v>
      </c>
      <c r="G867" s="42"/>
      <c r="H867" s="42"/>
      <c r="I867" s="231"/>
      <c r="J867" s="42"/>
      <c r="K867" s="42"/>
      <c r="L867" s="46"/>
      <c r="M867" s="232"/>
      <c r="N867" s="233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275</v>
      </c>
      <c r="AU867" s="19" t="s">
        <v>87</v>
      </c>
    </row>
    <row r="868" s="13" customFormat="1">
      <c r="A868" s="13"/>
      <c r="B868" s="234"/>
      <c r="C868" s="235"/>
      <c r="D868" s="229" t="s">
        <v>267</v>
      </c>
      <c r="E868" s="236" t="s">
        <v>35</v>
      </c>
      <c r="F868" s="237" t="s">
        <v>1265</v>
      </c>
      <c r="G868" s="235"/>
      <c r="H868" s="236" t="s">
        <v>35</v>
      </c>
      <c r="I868" s="238"/>
      <c r="J868" s="235"/>
      <c r="K868" s="235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267</v>
      </c>
      <c r="AU868" s="243" t="s">
        <v>87</v>
      </c>
      <c r="AV868" s="13" t="s">
        <v>85</v>
      </c>
      <c r="AW868" s="13" t="s">
        <v>37</v>
      </c>
      <c r="AX868" s="13" t="s">
        <v>78</v>
      </c>
      <c r="AY868" s="243" t="s">
        <v>258</v>
      </c>
    </row>
    <row r="869" s="14" customFormat="1">
      <c r="A869" s="14"/>
      <c r="B869" s="244"/>
      <c r="C869" s="245"/>
      <c r="D869" s="229" t="s">
        <v>267</v>
      </c>
      <c r="E869" s="246" t="s">
        <v>35</v>
      </c>
      <c r="F869" s="247" t="s">
        <v>1266</v>
      </c>
      <c r="G869" s="245"/>
      <c r="H869" s="248">
        <v>15.24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267</v>
      </c>
      <c r="AU869" s="254" t="s">
        <v>87</v>
      </c>
      <c r="AV869" s="14" t="s">
        <v>87</v>
      </c>
      <c r="AW869" s="14" t="s">
        <v>37</v>
      </c>
      <c r="AX869" s="14" t="s">
        <v>78</v>
      </c>
      <c r="AY869" s="254" t="s">
        <v>258</v>
      </c>
    </row>
    <row r="870" s="14" customFormat="1">
      <c r="A870" s="14"/>
      <c r="B870" s="244"/>
      <c r="C870" s="245"/>
      <c r="D870" s="229" t="s">
        <v>267</v>
      </c>
      <c r="E870" s="246" t="s">
        <v>35</v>
      </c>
      <c r="F870" s="247" t="s">
        <v>1267</v>
      </c>
      <c r="G870" s="245"/>
      <c r="H870" s="248">
        <v>6.7000000000000002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267</v>
      </c>
      <c r="AU870" s="254" t="s">
        <v>87</v>
      </c>
      <c r="AV870" s="14" t="s">
        <v>87</v>
      </c>
      <c r="AW870" s="14" t="s">
        <v>37</v>
      </c>
      <c r="AX870" s="14" t="s">
        <v>78</v>
      </c>
      <c r="AY870" s="254" t="s">
        <v>258</v>
      </c>
    </row>
    <row r="871" s="14" customFormat="1">
      <c r="A871" s="14"/>
      <c r="B871" s="244"/>
      <c r="C871" s="245"/>
      <c r="D871" s="229" t="s">
        <v>267</v>
      </c>
      <c r="E871" s="246" t="s">
        <v>35</v>
      </c>
      <c r="F871" s="247" t="s">
        <v>1268</v>
      </c>
      <c r="G871" s="245"/>
      <c r="H871" s="248">
        <v>6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267</v>
      </c>
      <c r="AU871" s="254" t="s">
        <v>87</v>
      </c>
      <c r="AV871" s="14" t="s">
        <v>87</v>
      </c>
      <c r="AW871" s="14" t="s">
        <v>37</v>
      </c>
      <c r="AX871" s="14" t="s">
        <v>78</v>
      </c>
      <c r="AY871" s="254" t="s">
        <v>258</v>
      </c>
    </row>
    <row r="872" s="14" customFormat="1">
      <c r="A872" s="14"/>
      <c r="B872" s="244"/>
      <c r="C872" s="245"/>
      <c r="D872" s="229" t="s">
        <v>267</v>
      </c>
      <c r="E872" s="246" t="s">
        <v>35</v>
      </c>
      <c r="F872" s="247" t="s">
        <v>1269</v>
      </c>
      <c r="G872" s="245"/>
      <c r="H872" s="248">
        <v>33.909999999999997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267</v>
      </c>
      <c r="AU872" s="254" t="s">
        <v>87</v>
      </c>
      <c r="AV872" s="14" t="s">
        <v>87</v>
      </c>
      <c r="AW872" s="14" t="s">
        <v>37</v>
      </c>
      <c r="AX872" s="14" t="s">
        <v>78</v>
      </c>
      <c r="AY872" s="254" t="s">
        <v>258</v>
      </c>
    </row>
    <row r="873" s="14" customFormat="1">
      <c r="A873" s="14"/>
      <c r="B873" s="244"/>
      <c r="C873" s="245"/>
      <c r="D873" s="229" t="s">
        <v>267</v>
      </c>
      <c r="E873" s="246" t="s">
        <v>35</v>
      </c>
      <c r="F873" s="247" t="s">
        <v>1270</v>
      </c>
      <c r="G873" s="245"/>
      <c r="H873" s="248">
        <v>12.5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267</v>
      </c>
      <c r="AU873" s="254" t="s">
        <v>87</v>
      </c>
      <c r="AV873" s="14" t="s">
        <v>87</v>
      </c>
      <c r="AW873" s="14" t="s">
        <v>37</v>
      </c>
      <c r="AX873" s="14" t="s">
        <v>78</v>
      </c>
      <c r="AY873" s="254" t="s">
        <v>258</v>
      </c>
    </row>
    <row r="874" s="15" customFormat="1">
      <c r="A874" s="15"/>
      <c r="B874" s="255"/>
      <c r="C874" s="256"/>
      <c r="D874" s="229" t="s">
        <v>267</v>
      </c>
      <c r="E874" s="257" t="s">
        <v>35</v>
      </c>
      <c r="F874" s="258" t="s">
        <v>270</v>
      </c>
      <c r="G874" s="256"/>
      <c r="H874" s="259">
        <v>74.349999999999994</v>
      </c>
      <c r="I874" s="260"/>
      <c r="J874" s="256"/>
      <c r="K874" s="256"/>
      <c r="L874" s="261"/>
      <c r="M874" s="262"/>
      <c r="N874" s="263"/>
      <c r="O874" s="263"/>
      <c r="P874" s="263"/>
      <c r="Q874" s="263"/>
      <c r="R874" s="263"/>
      <c r="S874" s="263"/>
      <c r="T874" s="264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5" t="s">
        <v>267</v>
      </c>
      <c r="AU874" s="265" t="s">
        <v>87</v>
      </c>
      <c r="AV874" s="15" t="s">
        <v>263</v>
      </c>
      <c r="AW874" s="15" t="s">
        <v>37</v>
      </c>
      <c r="AX874" s="15" t="s">
        <v>85</v>
      </c>
      <c r="AY874" s="265" t="s">
        <v>258</v>
      </c>
    </row>
    <row r="875" s="2" customFormat="1" ht="33" customHeight="1">
      <c r="A875" s="40"/>
      <c r="B875" s="41"/>
      <c r="C875" s="216" t="s">
        <v>1296</v>
      </c>
      <c r="D875" s="216" t="s">
        <v>260</v>
      </c>
      <c r="E875" s="217" t="s">
        <v>1297</v>
      </c>
      <c r="F875" s="218" t="s">
        <v>1298</v>
      </c>
      <c r="G875" s="219" t="s">
        <v>117</v>
      </c>
      <c r="H875" s="220">
        <v>104.15000000000001</v>
      </c>
      <c r="I875" s="221"/>
      <c r="J875" s="222">
        <f>ROUND(I875*H875,2)</f>
        <v>0</v>
      </c>
      <c r="K875" s="218" t="s">
        <v>273</v>
      </c>
      <c r="L875" s="46"/>
      <c r="M875" s="223" t="s">
        <v>35</v>
      </c>
      <c r="N875" s="224" t="s">
        <v>49</v>
      </c>
      <c r="O875" s="86"/>
      <c r="P875" s="225">
        <f>O875*H875</f>
        <v>0</v>
      </c>
      <c r="Q875" s="225">
        <v>0</v>
      </c>
      <c r="R875" s="225">
        <f>Q875*H875</f>
        <v>0</v>
      </c>
      <c r="S875" s="225">
        <v>0.010999999999999999</v>
      </c>
      <c r="T875" s="226">
        <f>S875*H875</f>
        <v>1.1456500000000001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27" t="s">
        <v>425</v>
      </c>
      <c r="AT875" s="227" t="s">
        <v>260</v>
      </c>
      <c r="AU875" s="227" t="s">
        <v>87</v>
      </c>
      <c r="AY875" s="19" t="s">
        <v>258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19" t="s">
        <v>85</v>
      </c>
      <c r="BK875" s="228">
        <f>ROUND(I875*H875,2)</f>
        <v>0</v>
      </c>
      <c r="BL875" s="19" t="s">
        <v>425</v>
      </c>
      <c r="BM875" s="227" t="s">
        <v>1299</v>
      </c>
    </row>
    <row r="876" s="2" customFormat="1">
      <c r="A876" s="40"/>
      <c r="B876" s="41"/>
      <c r="C876" s="42"/>
      <c r="D876" s="266" t="s">
        <v>275</v>
      </c>
      <c r="E876" s="42"/>
      <c r="F876" s="267" t="s">
        <v>1300</v>
      </c>
      <c r="G876" s="42"/>
      <c r="H876" s="42"/>
      <c r="I876" s="231"/>
      <c r="J876" s="42"/>
      <c r="K876" s="42"/>
      <c r="L876" s="46"/>
      <c r="M876" s="232"/>
      <c r="N876" s="23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275</v>
      </c>
      <c r="AU876" s="19" t="s">
        <v>87</v>
      </c>
    </row>
    <row r="877" s="13" customFormat="1">
      <c r="A877" s="13"/>
      <c r="B877" s="234"/>
      <c r="C877" s="235"/>
      <c r="D877" s="229" t="s">
        <v>267</v>
      </c>
      <c r="E877" s="236" t="s">
        <v>35</v>
      </c>
      <c r="F877" s="237" t="s">
        <v>1282</v>
      </c>
      <c r="G877" s="235"/>
      <c r="H877" s="236" t="s">
        <v>35</v>
      </c>
      <c r="I877" s="238"/>
      <c r="J877" s="235"/>
      <c r="K877" s="235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267</v>
      </c>
      <c r="AU877" s="243" t="s">
        <v>87</v>
      </c>
      <c r="AV877" s="13" t="s">
        <v>85</v>
      </c>
      <c r="AW877" s="13" t="s">
        <v>37</v>
      </c>
      <c r="AX877" s="13" t="s">
        <v>78</v>
      </c>
      <c r="AY877" s="243" t="s">
        <v>258</v>
      </c>
    </row>
    <row r="878" s="14" customFormat="1">
      <c r="A878" s="14"/>
      <c r="B878" s="244"/>
      <c r="C878" s="245"/>
      <c r="D878" s="229" t="s">
        <v>267</v>
      </c>
      <c r="E878" s="246" t="s">
        <v>35</v>
      </c>
      <c r="F878" s="247" t="s">
        <v>1283</v>
      </c>
      <c r="G878" s="245"/>
      <c r="H878" s="248">
        <v>30.199999999999999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267</v>
      </c>
      <c r="AU878" s="254" t="s">
        <v>87</v>
      </c>
      <c r="AV878" s="14" t="s">
        <v>87</v>
      </c>
      <c r="AW878" s="14" t="s">
        <v>37</v>
      </c>
      <c r="AX878" s="14" t="s">
        <v>78</v>
      </c>
      <c r="AY878" s="254" t="s">
        <v>258</v>
      </c>
    </row>
    <row r="879" s="14" customFormat="1">
      <c r="A879" s="14"/>
      <c r="B879" s="244"/>
      <c r="C879" s="245"/>
      <c r="D879" s="229" t="s">
        <v>267</v>
      </c>
      <c r="E879" s="246" t="s">
        <v>35</v>
      </c>
      <c r="F879" s="247" t="s">
        <v>1284</v>
      </c>
      <c r="G879" s="245"/>
      <c r="H879" s="248">
        <v>11.5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267</v>
      </c>
      <c r="AU879" s="254" t="s">
        <v>87</v>
      </c>
      <c r="AV879" s="14" t="s">
        <v>87</v>
      </c>
      <c r="AW879" s="14" t="s">
        <v>37</v>
      </c>
      <c r="AX879" s="14" t="s">
        <v>78</v>
      </c>
      <c r="AY879" s="254" t="s">
        <v>258</v>
      </c>
    </row>
    <row r="880" s="14" customFormat="1">
      <c r="A880" s="14"/>
      <c r="B880" s="244"/>
      <c r="C880" s="245"/>
      <c r="D880" s="229" t="s">
        <v>267</v>
      </c>
      <c r="E880" s="246" t="s">
        <v>35</v>
      </c>
      <c r="F880" s="247" t="s">
        <v>1268</v>
      </c>
      <c r="G880" s="245"/>
      <c r="H880" s="248">
        <v>6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267</v>
      </c>
      <c r="AU880" s="254" t="s">
        <v>87</v>
      </c>
      <c r="AV880" s="14" t="s">
        <v>87</v>
      </c>
      <c r="AW880" s="14" t="s">
        <v>37</v>
      </c>
      <c r="AX880" s="14" t="s">
        <v>78</v>
      </c>
      <c r="AY880" s="254" t="s">
        <v>258</v>
      </c>
    </row>
    <row r="881" s="14" customFormat="1">
      <c r="A881" s="14"/>
      <c r="B881" s="244"/>
      <c r="C881" s="245"/>
      <c r="D881" s="229" t="s">
        <v>267</v>
      </c>
      <c r="E881" s="246" t="s">
        <v>35</v>
      </c>
      <c r="F881" s="247" t="s">
        <v>1285</v>
      </c>
      <c r="G881" s="245"/>
      <c r="H881" s="248">
        <v>43.950000000000003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267</v>
      </c>
      <c r="AU881" s="254" t="s">
        <v>87</v>
      </c>
      <c r="AV881" s="14" t="s">
        <v>87</v>
      </c>
      <c r="AW881" s="14" t="s">
        <v>37</v>
      </c>
      <c r="AX881" s="14" t="s">
        <v>78</v>
      </c>
      <c r="AY881" s="254" t="s">
        <v>258</v>
      </c>
    </row>
    <row r="882" s="14" customFormat="1">
      <c r="A882" s="14"/>
      <c r="B882" s="244"/>
      <c r="C882" s="245"/>
      <c r="D882" s="229" t="s">
        <v>267</v>
      </c>
      <c r="E882" s="246" t="s">
        <v>35</v>
      </c>
      <c r="F882" s="247" t="s">
        <v>1270</v>
      </c>
      <c r="G882" s="245"/>
      <c r="H882" s="248">
        <v>12.5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267</v>
      </c>
      <c r="AU882" s="254" t="s">
        <v>87</v>
      </c>
      <c r="AV882" s="14" t="s">
        <v>87</v>
      </c>
      <c r="AW882" s="14" t="s">
        <v>37</v>
      </c>
      <c r="AX882" s="14" t="s">
        <v>78</v>
      </c>
      <c r="AY882" s="254" t="s">
        <v>258</v>
      </c>
    </row>
    <row r="883" s="16" customFormat="1">
      <c r="A883" s="16"/>
      <c r="B883" s="268"/>
      <c r="C883" s="269"/>
      <c r="D883" s="229" t="s">
        <v>267</v>
      </c>
      <c r="E883" s="270" t="s">
        <v>35</v>
      </c>
      <c r="F883" s="271" t="s">
        <v>278</v>
      </c>
      <c r="G883" s="269"/>
      <c r="H883" s="272">
        <v>104.15000000000001</v>
      </c>
      <c r="I883" s="273"/>
      <c r="J883" s="269"/>
      <c r="K883" s="269"/>
      <c r="L883" s="274"/>
      <c r="M883" s="275"/>
      <c r="N883" s="276"/>
      <c r="O883" s="276"/>
      <c r="P883" s="276"/>
      <c r="Q883" s="276"/>
      <c r="R883" s="276"/>
      <c r="S883" s="276"/>
      <c r="T883" s="277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78" t="s">
        <v>267</v>
      </c>
      <c r="AU883" s="278" t="s">
        <v>87</v>
      </c>
      <c r="AV883" s="16" t="s">
        <v>126</v>
      </c>
      <c r="AW883" s="16" t="s">
        <v>37</v>
      </c>
      <c r="AX883" s="16" t="s">
        <v>78</v>
      </c>
      <c r="AY883" s="278" t="s">
        <v>258</v>
      </c>
    </row>
    <row r="884" s="15" customFormat="1">
      <c r="A884" s="15"/>
      <c r="B884" s="255"/>
      <c r="C884" s="256"/>
      <c r="D884" s="229" t="s">
        <v>267</v>
      </c>
      <c r="E884" s="257" t="s">
        <v>35</v>
      </c>
      <c r="F884" s="258" t="s">
        <v>270</v>
      </c>
      <c r="G884" s="256"/>
      <c r="H884" s="259">
        <v>104.15000000000001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5" t="s">
        <v>267</v>
      </c>
      <c r="AU884" s="265" t="s">
        <v>87</v>
      </c>
      <c r="AV884" s="15" t="s">
        <v>263</v>
      </c>
      <c r="AW884" s="15" t="s">
        <v>37</v>
      </c>
      <c r="AX884" s="15" t="s">
        <v>85</v>
      </c>
      <c r="AY884" s="265" t="s">
        <v>258</v>
      </c>
    </row>
    <row r="885" s="2" customFormat="1" ht="24.15" customHeight="1">
      <c r="A885" s="40"/>
      <c r="B885" s="41"/>
      <c r="C885" s="216" t="s">
        <v>1301</v>
      </c>
      <c r="D885" s="216" t="s">
        <v>260</v>
      </c>
      <c r="E885" s="217" t="s">
        <v>1302</v>
      </c>
      <c r="F885" s="218" t="s">
        <v>1303</v>
      </c>
      <c r="G885" s="219" t="s">
        <v>117</v>
      </c>
      <c r="H885" s="220">
        <v>282.173</v>
      </c>
      <c r="I885" s="221"/>
      <c r="J885" s="222">
        <f>ROUND(I885*H885,2)</f>
        <v>0</v>
      </c>
      <c r="K885" s="218" t="s">
        <v>273</v>
      </c>
      <c r="L885" s="46"/>
      <c r="M885" s="223" t="s">
        <v>35</v>
      </c>
      <c r="N885" s="224" t="s">
        <v>49</v>
      </c>
      <c r="O885" s="86"/>
      <c r="P885" s="225">
        <f>O885*H885</f>
        <v>0</v>
      </c>
      <c r="Q885" s="225">
        <v>0.00088000000000000003</v>
      </c>
      <c r="R885" s="225">
        <f>Q885*H885</f>
        <v>0.24831224000000002</v>
      </c>
      <c r="S885" s="225">
        <v>0</v>
      </c>
      <c r="T885" s="226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27" t="s">
        <v>425</v>
      </c>
      <c r="AT885" s="227" t="s">
        <v>260</v>
      </c>
      <c r="AU885" s="227" t="s">
        <v>87</v>
      </c>
      <c r="AY885" s="19" t="s">
        <v>258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9" t="s">
        <v>85</v>
      </c>
      <c r="BK885" s="228">
        <f>ROUND(I885*H885,2)</f>
        <v>0</v>
      </c>
      <c r="BL885" s="19" t="s">
        <v>425</v>
      </c>
      <c r="BM885" s="227" t="s">
        <v>1304</v>
      </c>
    </row>
    <row r="886" s="2" customFormat="1">
      <c r="A886" s="40"/>
      <c r="B886" s="41"/>
      <c r="C886" s="42"/>
      <c r="D886" s="266" t="s">
        <v>275</v>
      </c>
      <c r="E886" s="42"/>
      <c r="F886" s="267" t="s">
        <v>1305</v>
      </c>
      <c r="G886" s="42"/>
      <c r="H886" s="42"/>
      <c r="I886" s="231"/>
      <c r="J886" s="42"/>
      <c r="K886" s="42"/>
      <c r="L886" s="46"/>
      <c r="M886" s="232"/>
      <c r="N886" s="233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275</v>
      </c>
      <c r="AU886" s="19" t="s">
        <v>87</v>
      </c>
    </row>
    <row r="887" s="14" customFormat="1">
      <c r="A887" s="14"/>
      <c r="B887" s="244"/>
      <c r="C887" s="245"/>
      <c r="D887" s="229" t="s">
        <v>267</v>
      </c>
      <c r="E887" s="246" t="s">
        <v>35</v>
      </c>
      <c r="F887" s="247" t="s">
        <v>1263</v>
      </c>
      <c r="G887" s="245"/>
      <c r="H887" s="248">
        <v>37.433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267</v>
      </c>
      <c r="AU887" s="254" t="s">
        <v>87</v>
      </c>
      <c r="AV887" s="14" t="s">
        <v>87</v>
      </c>
      <c r="AW887" s="14" t="s">
        <v>37</v>
      </c>
      <c r="AX887" s="14" t="s">
        <v>78</v>
      </c>
      <c r="AY887" s="254" t="s">
        <v>258</v>
      </c>
    </row>
    <row r="888" s="14" customFormat="1">
      <c r="A888" s="14"/>
      <c r="B888" s="244"/>
      <c r="C888" s="245"/>
      <c r="D888" s="229" t="s">
        <v>267</v>
      </c>
      <c r="E888" s="246" t="s">
        <v>35</v>
      </c>
      <c r="F888" s="247" t="s">
        <v>1264</v>
      </c>
      <c r="G888" s="245"/>
      <c r="H888" s="248">
        <v>170.38999999999999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267</v>
      </c>
      <c r="AU888" s="254" t="s">
        <v>87</v>
      </c>
      <c r="AV888" s="14" t="s">
        <v>87</v>
      </c>
      <c r="AW888" s="14" t="s">
        <v>37</v>
      </c>
      <c r="AX888" s="14" t="s">
        <v>78</v>
      </c>
      <c r="AY888" s="254" t="s">
        <v>258</v>
      </c>
    </row>
    <row r="889" s="16" customFormat="1">
      <c r="A889" s="16"/>
      <c r="B889" s="268"/>
      <c r="C889" s="269"/>
      <c r="D889" s="229" t="s">
        <v>267</v>
      </c>
      <c r="E889" s="270" t="s">
        <v>35</v>
      </c>
      <c r="F889" s="271" t="s">
        <v>278</v>
      </c>
      <c r="G889" s="269"/>
      <c r="H889" s="272">
        <v>207.82300000000001</v>
      </c>
      <c r="I889" s="273"/>
      <c r="J889" s="269"/>
      <c r="K889" s="269"/>
      <c r="L889" s="274"/>
      <c r="M889" s="275"/>
      <c r="N889" s="276"/>
      <c r="O889" s="276"/>
      <c r="P889" s="276"/>
      <c r="Q889" s="276"/>
      <c r="R889" s="276"/>
      <c r="S889" s="276"/>
      <c r="T889" s="277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T889" s="278" t="s">
        <v>267</v>
      </c>
      <c r="AU889" s="278" t="s">
        <v>87</v>
      </c>
      <c r="AV889" s="16" t="s">
        <v>126</v>
      </c>
      <c r="AW889" s="16" t="s">
        <v>37</v>
      </c>
      <c r="AX889" s="16" t="s">
        <v>78</v>
      </c>
      <c r="AY889" s="278" t="s">
        <v>258</v>
      </c>
    </row>
    <row r="890" s="13" customFormat="1">
      <c r="A890" s="13"/>
      <c r="B890" s="234"/>
      <c r="C890" s="235"/>
      <c r="D890" s="229" t="s">
        <v>267</v>
      </c>
      <c r="E890" s="236" t="s">
        <v>35</v>
      </c>
      <c r="F890" s="237" t="s">
        <v>1265</v>
      </c>
      <c r="G890" s="235"/>
      <c r="H890" s="236" t="s">
        <v>35</v>
      </c>
      <c r="I890" s="238"/>
      <c r="J890" s="235"/>
      <c r="K890" s="235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267</v>
      </c>
      <c r="AU890" s="243" t="s">
        <v>87</v>
      </c>
      <c r="AV890" s="13" t="s">
        <v>85</v>
      </c>
      <c r="AW890" s="13" t="s">
        <v>37</v>
      </c>
      <c r="AX890" s="13" t="s">
        <v>78</v>
      </c>
      <c r="AY890" s="243" t="s">
        <v>258</v>
      </c>
    </row>
    <row r="891" s="14" customFormat="1">
      <c r="A891" s="14"/>
      <c r="B891" s="244"/>
      <c r="C891" s="245"/>
      <c r="D891" s="229" t="s">
        <v>267</v>
      </c>
      <c r="E891" s="246" t="s">
        <v>35</v>
      </c>
      <c r="F891" s="247" t="s">
        <v>1266</v>
      </c>
      <c r="G891" s="245"/>
      <c r="H891" s="248">
        <v>15.24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267</v>
      </c>
      <c r="AU891" s="254" t="s">
        <v>87</v>
      </c>
      <c r="AV891" s="14" t="s">
        <v>87</v>
      </c>
      <c r="AW891" s="14" t="s">
        <v>37</v>
      </c>
      <c r="AX891" s="14" t="s">
        <v>78</v>
      </c>
      <c r="AY891" s="254" t="s">
        <v>258</v>
      </c>
    </row>
    <row r="892" s="14" customFormat="1">
      <c r="A892" s="14"/>
      <c r="B892" s="244"/>
      <c r="C892" s="245"/>
      <c r="D892" s="229" t="s">
        <v>267</v>
      </c>
      <c r="E892" s="246" t="s">
        <v>35</v>
      </c>
      <c r="F892" s="247" t="s">
        <v>1267</v>
      </c>
      <c r="G892" s="245"/>
      <c r="H892" s="248">
        <v>6.7000000000000002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267</v>
      </c>
      <c r="AU892" s="254" t="s">
        <v>87</v>
      </c>
      <c r="AV892" s="14" t="s">
        <v>87</v>
      </c>
      <c r="AW892" s="14" t="s">
        <v>37</v>
      </c>
      <c r="AX892" s="14" t="s">
        <v>78</v>
      </c>
      <c r="AY892" s="254" t="s">
        <v>258</v>
      </c>
    </row>
    <row r="893" s="14" customFormat="1">
      <c r="A893" s="14"/>
      <c r="B893" s="244"/>
      <c r="C893" s="245"/>
      <c r="D893" s="229" t="s">
        <v>267</v>
      </c>
      <c r="E893" s="246" t="s">
        <v>35</v>
      </c>
      <c r="F893" s="247" t="s">
        <v>1268</v>
      </c>
      <c r="G893" s="245"/>
      <c r="H893" s="248">
        <v>6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267</v>
      </c>
      <c r="AU893" s="254" t="s">
        <v>87</v>
      </c>
      <c r="AV893" s="14" t="s">
        <v>87</v>
      </c>
      <c r="AW893" s="14" t="s">
        <v>37</v>
      </c>
      <c r="AX893" s="14" t="s">
        <v>78</v>
      </c>
      <c r="AY893" s="254" t="s">
        <v>258</v>
      </c>
    </row>
    <row r="894" s="14" customFormat="1">
      <c r="A894" s="14"/>
      <c r="B894" s="244"/>
      <c r="C894" s="245"/>
      <c r="D894" s="229" t="s">
        <v>267</v>
      </c>
      <c r="E894" s="246" t="s">
        <v>35</v>
      </c>
      <c r="F894" s="247" t="s">
        <v>1269</v>
      </c>
      <c r="G894" s="245"/>
      <c r="H894" s="248">
        <v>33.909999999999997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267</v>
      </c>
      <c r="AU894" s="254" t="s">
        <v>87</v>
      </c>
      <c r="AV894" s="14" t="s">
        <v>87</v>
      </c>
      <c r="AW894" s="14" t="s">
        <v>37</v>
      </c>
      <c r="AX894" s="14" t="s">
        <v>78</v>
      </c>
      <c r="AY894" s="254" t="s">
        <v>258</v>
      </c>
    </row>
    <row r="895" s="14" customFormat="1">
      <c r="A895" s="14"/>
      <c r="B895" s="244"/>
      <c r="C895" s="245"/>
      <c r="D895" s="229" t="s">
        <v>267</v>
      </c>
      <c r="E895" s="246" t="s">
        <v>35</v>
      </c>
      <c r="F895" s="247" t="s">
        <v>1270</v>
      </c>
      <c r="G895" s="245"/>
      <c r="H895" s="248">
        <v>12.5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267</v>
      </c>
      <c r="AU895" s="254" t="s">
        <v>87</v>
      </c>
      <c r="AV895" s="14" t="s">
        <v>87</v>
      </c>
      <c r="AW895" s="14" t="s">
        <v>37</v>
      </c>
      <c r="AX895" s="14" t="s">
        <v>78</v>
      </c>
      <c r="AY895" s="254" t="s">
        <v>258</v>
      </c>
    </row>
    <row r="896" s="16" customFormat="1">
      <c r="A896" s="16"/>
      <c r="B896" s="268"/>
      <c r="C896" s="269"/>
      <c r="D896" s="229" t="s">
        <v>267</v>
      </c>
      <c r="E896" s="270" t="s">
        <v>35</v>
      </c>
      <c r="F896" s="271" t="s">
        <v>278</v>
      </c>
      <c r="G896" s="269"/>
      <c r="H896" s="272">
        <v>74.349999999999994</v>
      </c>
      <c r="I896" s="273"/>
      <c r="J896" s="269"/>
      <c r="K896" s="269"/>
      <c r="L896" s="274"/>
      <c r="M896" s="275"/>
      <c r="N896" s="276"/>
      <c r="O896" s="276"/>
      <c r="P896" s="276"/>
      <c r="Q896" s="276"/>
      <c r="R896" s="276"/>
      <c r="S896" s="276"/>
      <c r="T896" s="277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T896" s="278" t="s">
        <v>267</v>
      </c>
      <c r="AU896" s="278" t="s">
        <v>87</v>
      </c>
      <c r="AV896" s="16" t="s">
        <v>126</v>
      </c>
      <c r="AW896" s="16" t="s">
        <v>37</v>
      </c>
      <c r="AX896" s="16" t="s">
        <v>78</v>
      </c>
      <c r="AY896" s="278" t="s">
        <v>258</v>
      </c>
    </row>
    <row r="897" s="15" customFormat="1">
      <c r="A897" s="15"/>
      <c r="B897" s="255"/>
      <c r="C897" s="256"/>
      <c r="D897" s="229" t="s">
        <v>267</v>
      </c>
      <c r="E897" s="257" t="s">
        <v>35</v>
      </c>
      <c r="F897" s="258" t="s">
        <v>270</v>
      </c>
      <c r="G897" s="256"/>
      <c r="H897" s="259">
        <v>282.173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65" t="s">
        <v>267</v>
      </c>
      <c r="AU897" s="265" t="s">
        <v>87</v>
      </c>
      <c r="AV897" s="15" t="s">
        <v>263</v>
      </c>
      <c r="AW897" s="15" t="s">
        <v>37</v>
      </c>
      <c r="AX897" s="15" t="s">
        <v>85</v>
      </c>
      <c r="AY897" s="265" t="s">
        <v>258</v>
      </c>
    </row>
    <row r="898" s="2" customFormat="1" ht="44.25" customHeight="1">
      <c r="A898" s="40"/>
      <c r="B898" s="41"/>
      <c r="C898" s="279" t="s">
        <v>1306</v>
      </c>
      <c r="D898" s="279" t="s">
        <v>419</v>
      </c>
      <c r="E898" s="280" t="s">
        <v>1228</v>
      </c>
      <c r="F898" s="281" t="s">
        <v>1229</v>
      </c>
      <c r="G898" s="282" t="s">
        <v>117</v>
      </c>
      <c r="H898" s="283">
        <v>324.49900000000002</v>
      </c>
      <c r="I898" s="284"/>
      <c r="J898" s="285">
        <f>ROUND(I898*H898,2)</f>
        <v>0</v>
      </c>
      <c r="K898" s="281" t="s">
        <v>273</v>
      </c>
      <c r="L898" s="286"/>
      <c r="M898" s="287" t="s">
        <v>35</v>
      </c>
      <c r="N898" s="288" t="s">
        <v>49</v>
      </c>
      <c r="O898" s="86"/>
      <c r="P898" s="225">
        <f>O898*H898</f>
        <v>0</v>
      </c>
      <c r="Q898" s="225">
        <v>0.0054000000000000003</v>
      </c>
      <c r="R898" s="225">
        <f>Q898*H898</f>
        <v>1.7522946000000002</v>
      </c>
      <c r="S898" s="225">
        <v>0</v>
      </c>
      <c r="T898" s="22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7" t="s">
        <v>539</v>
      </c>
      <c r="AT898" s="227" t="s">
        <v>419</v>
      </c>
      <c r="AU898" s="227" t="s">
        <v>87</v>
      </c>
      <c r="AY898" s="19" t="s">
        <v>258</v>
      </c>
      <c r="BE898" s="228">
        <f>IF(N898="základní",J898,0)</f>
        <v>0</v>
      </c>
      <c r="BF898" s="228">
        <f>IF(N898="snížená",J898,0)</f>
        <v>0</v>
      </c>
      <c r="BG898" s="228">
        <f>IF(N898="zákl. přenesená",J898,0)</f>
        <v>0</v>
      </c>
      <c r="BH898" s="228">
        <f>IF(N898="sníž. přenesená",J898,0)</f>
        <v>0</v>
      </c>
      <c r="BI898" s="228">
        <f>IF(N898="nulová",J898,0)</f>
        <v>0</v>
      </c>
      <c r="BJ898" s="19" t="s">
        <v>85</v>
      </c>
      <c r="BK898" s="228">
        <f>ROUND(I898*H898,2)</f>
        <v>0</v>
      </c>
      <c r="BL898" s="19" t="s">
        <v>425</v>
      </c>
      <c r="BM898" s="227" t="s">
        <v>1307</v>
      </c>
    </row>
    <row r="899" s="2" customFormat="1">
      <c r="A899" s="40"/>
      <c r="B899" s="41"/>
      <c r="C899" s="42"/>
      <c r="D899" s="229" t="s">
        <v>265</v>
      </c>
      <c r="E899" s="42"/>
      <c r="F899" s="230" t="s">
        <v>1308</v>
      </c>
      <c r="G899" s="42"/>
      <c r="H899" s="42"/>
      <c r="I899" s="231"/>
      <c r="J899" s="42"/>
      <c r="K899" s="42"/>
      <c r="L899" s="46"/>
      <c r="M899" s="232"/>
      <c r="N899" s="233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265</v>
      </c>
      <c r="AU899" s="19" t="s">
        <v>87</v>
      </c>
    </row>
    <row r="900" s="14" customFormat="1">
      <c r="A900" s="14"/>
      <c r="B900" s="244"/>
      <c r="C900" s="245"/>
      <c r="D900" s="229" t="s">
        <v>267</v>
      </c>
      <c r="E900" s="246" t="s">
        <v>35</v>
      </c>
      <c r="F900" s="247" t="s">
        <v>1263</v>
      </c>
      <c r="G900" s="245"/>
      <c r="H900" s="248">
        <v>37.433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267</v>
      </c>
      <c r="AU900" s="254" t="s">
        <v>87</v>
      </c>
      <c r="AV900" s="14" t="s">
        <v>87</v>
      </c>
      <c r="AW900" s="14" t="s">
        <v>37</v>
      </c>
      <c r="AX900" s="14" t="s">
        <v>78</v>
      </c>
      <c r="AY900" s="254" t="s">
        <v>258</v>
      </c>
    </row>
    <row r="901" s="14" customFormat="1">
      <c r="A901" s="14"/>
      <c r="B901" s="244"/>
      <c r="C901" s="245"/>
      <c r="D901" s="229" t="s">
        <v>267</v>
      </c>
      <c r="E901" s="246" t="s">
        <v>35</v>
      </c>
      <c r="F901" s="247" t="s">
        <v>1264</v>
      </c>
      <c r="G901" s="245"/>
      <c r="H901" s="248">
        <v>170.38999999999999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267</v>
      </c>
      <c r="AU901" s="254" t="s">
        <v>87</v>
      </c>
      <c r="AV901" s="14" t="s">
        <v>87</v>
      </c>
      <c r="AW901" s="14" t="s">
        <v>37</v>
      </c>
      <c r="AX901" s="14" t="s">
        <v>78</v>
      </c>
      <c r="AY901" s="254" t="s">
        <v>258</v>
      </c>
    </row>
    <row r="902" s="16" customFormat="1">
      <c r="A902" s="16"/>
      <c r="B902" s="268"/>
      <c r="C902" s="269"/>
      <c r="D902" s="229" t="s">
        <v>267</v>
      </c>
      <c r="E902" s="270" t="s">
        <v>35</v>
      </c>
      <c r="F902" s="271" t="s">
        <v>278</v>
      </c>
      <c r="G902" s="269"/>
      <c r="H902" s="272">
        <v>207.82300000000001</v>
      </c>
      <c r="I902" s="273"/>
      <c r="J902" s="269"/>
      <c r="K902" s="269"/>
      <c r="L902" s="274"/>
      <c r="M902" s="275"/>
      <c r="N902" s="276"/>
      <c r="O902" s="276"/>
      <c r="P902" s="276"/>
      <c r="Q902" s="276"/>
      <c r="R902" s="276"/>
      <c r="S902" s="276"/>
      <c r="T902" s="277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78" t="s">
        <v>267</v>
      </c>
      <c r="AU902" s="278" t="s">
        <v>87</v>
      </c>
      <c r="AV902" s="16" t="s">
        <v>126</v>
      </c>
      <c r="AW902" s="16" t="s">
        <v>37</v>
      </c>
      <c r="AX902" s="16" t="s">
        <v>78</v>
      </c>
      <c r="AY902" s="278" t="s">
        <v>258</v>
      </c>
    </row>
    <row r="903" s="13" customFormat="1">
      <c r="A903" s="13"/>
      <c r="B903" s="234"/>
      <c r="C903" s="235"/>
      <c r="D903" s="229" t="s">
        <v>267</v>
      </c>
      <c r="E903" s="236" t="s">
        <v>35</v>
      </c>
      <c r="F903" s="237" t="s">
        <v>1265</v>
      </c>
      <c r="G903" s="235"/>
      <c r="H903" s="236" t="s">
        <v>35</v>
      </c>
      <c r="I903" s="238"/>
      <c r="J903" s="235"/>
      <c r="K903" s="235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267</v>
      </c>
      <c r="AU903" s="243" t="s">
        <v>87</v>
      </c>
      <c r="AV903" s="13" t="s">
        <v>85</v>
      </c>
      <c r="AW903" s="13" t="s">
        <v>37</v>
      </c>
      <c r="AX903" s="13" t="s">
        <v>78</v>
      </c>
      <c r="AY903" s="243" t="s">
        <v>258</v>
      </c>
    </row>
    <row r="904" s="14" customFormat="1">
      <c r="A904" s="14"/>
      <c r="B904" s="244"/>
      <c r="C904" s="245"/>
      <c r="D904" s="229" t="s">
        <v>267</v>
      </c>
      <c r="E904" s="246" t="s">
        <v>35</v>
      </c>
      <c r="F904" s="247" t="s">
        <v>1266</v>
      </c>
      <c r="G904" s="245"/>
      <c r="H904" s="248">
        <v>15.24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267</v>
      </c>
      <c r="AU904" s="254" t="s">
        <v>87</v>
      </c>
      <c r="AV904" s="14" t="s">
        <v>87</v>
      </c>
      <c r="AW904" s="14" t="s">
        <v>37</v>
      </c>
      <c r="AX904" s="14" t="s">
        <v>78</v>
      </c>
      <c r="AY904" s="254" t="s">
        <v>258</v>
      </c>
    </row>
    <row r="905" s="14" customFormat="1">
      <c r="A905" s="14"/>
      <c r="B905" s="244"/>
      <c r="C905" s="245"/>
      <c r="D905" s="229" t="s">
        <v>267</v>
      </c>
      <c r="E905" s="246" t="s">
        <v>35</v>
      </c>
      <c r="F905" s="247" t="s">
        <v>1267</v>
      </c>
      <c r="G905" s="245"/>
      <c r="H905" s="248">
        <v>6.7000000000000002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267</v>
      </c>
      <c r="AU905" s="254" t="s">
        <v>87</v>
      </c>
      <c r="AV905" s="14" t="s">
        <v>87</v>
      </c>
      <c r="AW905" s="14" t="s">
        <v>37</v>
      </c>
      <c r="AX905" s="14" t="s">
        <v>78</v>
      </c>
      <c r="AY905" s="254" t="s">
        <v>258</v>
      </c>
    </row>
    <row r="906" s="14" customFormat="1">
      <c r="A906" s="14"/>
      <c r="B906" s="244"/>
      <c r="C906" s="245"/>
      <c r="D906" s="229" t="s">
        <v>267</v>
      </c>
      <c r="E906" s="246" t="s">
        <v>35</v>
      </c>
      <c r="F906" s="247" t="s">
        <v>1268</v>
      </c>
      <c r="G906" s="245"/>
      <c r="H906" s="248">
        <v>6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267</v>
      </c>
      <c r="AU906" s="254" t="s">
        <v>87</v>
      </c>
      <c r="AV906" s="14" t="s">
        <v>87</v>
      </c>
      <c r="AW906" s="14" t="s">
        <v>37</v>
      </c>
      <c r="AX906" s="14" t="s">
        <v>78</v>
      </c>
      <c r="AY906" s="254" t="s">
        <v>258</v>
      </c>
    </row>
    <row r="907" s="14" customFormat="1">
      <c r="A907" s="14"/>
      <c r="B907" s="244"/>
      <c r="C907" s="245"/>
      <c r="D907" s="229" t="s">
        <v>267</v>
      </c>
      <c r="E907" s="246" t="s">
        <v>35</v>
      </c>
      <c r="F907" s="247" t="s">
        <v>1269</v>
      </c>
      <c r="G907" s="245"/>
      <c r="H907" s="248">
        <v>33.909999999999997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267</v>
      </c>
      <c r="AU907" s="254" t="s">
        <v>87</v>
      </c>
      <c r="AV907" s="14" t="s">
        <v>87</v>
      </c>
      <c r="AW907" s="14" t="s">
        <v>37</v>
      </c>
      <c r="AX907" s="14" t="s">
        <v>78</v>
      </c>
      <c r="AY907" s="254" t="s">
        <v>258</v>
      </c>
    </row>
    <row r="908" s="14" customFormat="1">
      <c r="A908" s="14"/>
      <c r="B908" s="244"/>
      <c r="C908" s="245"/>
      <c r="D908" s="229" t="s">
        <v>267</v>
      </c>
      <c r="E908" s="246" t="s">
        <v>35</v>
      </c>
      <c r="F908" s="247" t="s">
        <v>1270</v>
      </c>
      <c r="G908" s="245"/>
      <c r="H908" s="248">
        <v>12.5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267</v>
      </c>
      <c r="AU908" s="254" t="s">
        <v>87</v>
      </c>
      <c r="AV908" s="14" t="s">
        <v>87</v>
      </c>
      <c r="AW908" s="14" t="s">
        <v>37</v>
      </c>
      <c r="AX908" s="14" t="s">
        <v>78</v>
      </c>
      <c r="AY908" s="254" t="s">
        <v>258</v>
      </c>
    </row>
    <row r="909" s="16" customFormat="1">
      <c r="A909" s="16"/>
      <c r="B909" s="268"/>
      <c r="C909" s="269"/>
      <c r="D909" s="229" t="s">
        <v>267</v>
      </c>
      <c r="E909" s="270" t="s">
        <v>35</v>
      </c>
      <c r="F909" s="271" t="s">
        <v>278</v>
      </c>
      <c r="G909" s="269"/>
      <c r="H909" s="272">
        <v>74.349999999999994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T909" s="278" t="s">
        <v>267</v>
      </c>
      <c r="AU909" s="278" t="s">
        <v>87</v>
      </c>
      <c r="AV909" s="16" t="s">
        <v>126</v>
      </c>
      <c r="AW909" s="16" t="s">
        <v>37</v>
      </c>
      <c r="AX909" s="16" t="s">
        <v>78</v>
      </c>
      <c r="AY909" s="278" t="s">
        <v>258</v>
      </c>
    </row>
    <row r="910" s="15" customFormat="1">
      <c r="A910" s="15"/>
      <c r="B910" s="255"/>
      <c r="C910" s="256"/>
      <c r="D910" s="229" t="s">
        <v>267</v>
      </c>
      <c r="E910" s="257" t="s">
        <v>35</v>
      </c>
      <c r="F910" s="258" t="s">
        <v>270</v>
      </c>
      <c r="G910" s="256"/>
      <c r="H910" s="259">
        <v>282.173</v>
      </c>
      <c r="I910" s="260"/>
      <c r="J910" s="256"/>
      <c r="K910" s="256"/>
      <c r="L910" s="261"/>
      <c r="M910" s="262"/>
      <c r="N910" s="263"/>
      <c r="O910" s="263"/>
      <c r="P910" s="263"/>
      <c r="Q910" s="263"/>
      <c r="R910" s="263"/>
      <c r="S910" s="263"/>
      <c r="T910" s="26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5" t="s">
        <v>267</v>
      </c>
      <c r="AU910" s="265" t="s">
        <v>87</v>
      </c>
      <c r="AV910" s="15" t="s">
        <v>263</v>
      </c>
      <c r="AW910" s="15" t="s">
        <v>37</v>
      </c>
      <c r="AX910" s="15" t="s">
        <v>85</v>
      </c>
      <c r="AY910" s="265" t="s">
        <v>258</v>
      </c>
    </row>
    <row r="911" s="14" customFormat="1">
      <c r="A911" s="14"/>
      <c r="B911" s="244"/>
      <c r="C911" s="245"/>
      <c r="D911" s="229" t="s">
        <v>267</v>
      </c>
      <c r="E911" s="245"/>
      <c r="F911" s="247" t="s">
        <v>1309</v>
      </c>
      <c r="G911" s="245"/>
      <c r="H911" s="248">
        <v>324.49900000000002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267</v>
      </c>
      <c r="AU911" s="254" t="s">
        <v>87</v>
      </c>
      <c r="AV911" s="14" t="s">
        <v>87</v>
      </c>
      <c r="AW911" s="14" t="s">
        <v>4</v>
      </c>
      <c r="AX911" s="14" t="s">
        <v>85</v>
      </c>
      <c r="AY911" s="254" t="s">
        <v>258</v>
      </c>
    </row>
    <row r="912" s="2" customFormat="1" ht="24.15" customHeight="1">
      <c r="A912" s="40"/>
      <c r="B912" s="41"/>
      <c r="C912" s="216" t="s">
        <v>1310</v>
      </c>
      <c r="D912" s="216" t="s">
        <v>260</v>
      </c>
      <c r="E912" s="217" t="s">
        <v>1302</v>
      </c>
      <c r="F912" s="218" t="s">
        <v>1303</v>
      </c>
      <c r="G912" s="219" t="s">
        <v>117</v>
      </c>
      <c r="H912" s="220">
        <v>138.25</v>
      </c>
      <c r="I912" s="221"/>
      <c r="J912" s="222">
        <f>ROUND(I912*H912,2)</f>
        <v>0</v>
      </c>
      <c r="K912" s="218" t="s">
        <v>273</v>
      </c>
      <c r="L912" s="46"/>
      <c r="M912" s="223" t="s">
        <v>35</v>
      </c>
      <c r="N912" s="224" t="s">
        <v>49</v>
      </c>
      <c r="O912" s="86"/>
      <c r="P912" s="225">
        <f>O912*H912</f>
        <v>0</v>
      </c>
      <c r="Q912" s="225">
        <v>0.00088000000000000003</v>
      </c>
      <c r="R912" s="225">
        <f>Q912*H912</f>
        <v>0.12166</v>
      </c>
      <c r="S912" s="225">
        <v>0</v>
      </c>
      <c r="T912" s="22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27" t="s">
        <v>425</v>
      </c>
      <c r="AT912" s="227" t="s">
        <v>260</v>
      </c>
      <c r="AU912" s="227" t="s">
        <v>87</v>
      </c>
      <c r="AY912" s="19" t="s">
        <v>258</v>
      </c>
      <c r="BE912" s="228">
        <f>IF(N912="základní",J912,0)</f>
        <v>0</v>
      </c>
      <c r="BF912" s="228">
        <f>IF(N912="snížená",J912,0)</f>
        <v>0</v>
      </c>
      <c r="BG912" s="228">
        <f>IF(N912="zákl. přenesená",J912,0)</f>
        <v>0</v>
      </c>
      <c r="BH912" s="228">
        <f>IF(N912="sníž. přenesená",J912,0)</f>
        <v>0</v>
      </c>
      <c r="BI912" s="228">
        <f>IF(N912="nulová",J912,0)</f>
        <v>0</v>
      </c>
      <c r="BJ912" s="19" t="s">
        <v>85</v>
      </c>
      <c r="BK912" s="228">
        <f>ROUND(I912*H912,2)</f>
        <v>0</v>
      </c>
      <c r="BL912" s="19" t="s">
        <v>425</v>
      </c>
      <c r="BM912" s="227" t="s">
        <v>1311</v>
      </c>
    </row>
    <row r="913" s="2" customFormat="1">
      <c r="A913" s="40"/>
      <c r="B913" s="41"/>
      <c r="C913" s="42"/>
      <c r="D913" s="266" t="s">
        <v>275</v>
      </c>
      <c r="E913" s="42"/>
      <c r="F913" s="267" t="s">
        <v>1305</v>
      </c>
      <c r="G913" s="42"/>
      <c r="H913" s="42"/>
      <c r="I913" s="231"/>
      <c r="J913" s="42"/>
      <c r="K913" s="42"/>
      <c r="L913" s="46"/>
      <c r="M913" s="232"/>
      <c r="N913" s="23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275</v>
      </c>
      <c r="AU913" s="19" t="s">
        <v>87</v>
      </c>
    </row>
    <row r="914" s="14" customFormat="1">
      <c r="A914" s="14"/>
      <c r="B914" s="244"/>
      <c r="C914" s="245"/>
      <c r="D914" s="229" t="s">
        <v>267</v>
      </c>
      <c r="E914" s="246" t="s">
        <v>35</v>
      </c>
      <c r="F914" s="247" t="s">
        <v>1281</v>
      </c>
      <c r="G914" s="245"/>
      <c r="H914" s="248">
        <v>34.100000000000001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267</v>
      </c>
      <c r="AU914" s="254" t="s">
        <v>87</v>
      </c>
      <c r="AV914" s="14" t="s">
        <v>87</v>
      </c>
      <c r="AW914" s="14" t="s">
        <v>37</v>
      </c>
      <c r="AX914" s="14" t="s">
        <v>78</v>
      </c>
      <c r="AY914" s="254" t="s">
        <v>258</v>
      </c>
    </row>
    <row r="915" s="16" customFormat="1">
      <c r="A915" s="16"/>
      <c r="B915" s="268"/>
      <c r="C915" s="269"/>
      <c r="D915" s="229" t="s">
        <v>267</v>
      </c>
      <c r="E915" s="270" t="s">
        <v>35</v>
      </c>
      <c r="F915" s="271" t="s">
        <v>278</v>
      </c>
      <c r="G915" s="269"/>
      <c r="H915" s="272">
        <v>34.100000000000001</v>
      </c>
      <c r="I915" s="273"/>
      <c r="J915" s="269"/>
      <c r="K915" s="269"/>
      <c r="L915" s="274"/>
      <c r="M915" s="275"/>
      <c r="N915" s="276"/>
      <c r="O915" s="276"/>
      <c r="P915" s="276"/>
      <c r="Q915" s="276"/>
      <c r="R915" s="276"/>
      <c r="S915" s="276"/>
      <c r="T915" s="277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278" t="s">
        <v>267</v>
      </c>
      <c r="AU915" s="278" t="s">
        <v>87</v>
      </c>
      <c r="AV915" s="16" t="s">
        <v>126</v>
      </c>
      <c r="AW915" s="16" t="s">
        <v>37</v>
      </c>
      <c r="AX915" s="16" t="s">
        <v>78</v>
      </c>
      <c r="AY915" s="278" t="s">
        <v>258</v>
      </c>
    </row>
    <row r="916" s="13" customFormat="1">
      <c r="A916" s="13"/>
      <c r="B916" s="234"/>
      <c r="C916" s="235"/>
      <c r="D916" s="229" t="s">
        <v>267</v>
      </c>
      <c r="E916" s="236" t="s">
        <v>35</v>
      </c>
      <c r="F916" s="237" t="s">
        <v>1282</v>
      </c>
      <c r="G916" s="235"/>
      <c r="H916" s="236" t="s">
        <v>35</v>
      </c>
      <c r="I916" s="238"/>
      <c r="J916" s="235"/>
      <c r="K916" s="235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267</v>
      </c>
      <c r="AU916" s="243" t="s">
        <v>87</v>
      </c>
      <c r="AV916" s="13" t="s">
        <v>85</v>
      </c>
      <c r="AW916" s="13" t="s">
        <v>37</v>
      </c>
      <c r="AX916" s="13" t="s">
        <v>78</v>
      </c>
      <c r="AY916" s="243" t="s">
        <v>258</v>
      </c>
    </row>
    <row r="917" s="14" customFormat="1">
      <c r="A917" s="14"/>
      <c r="B917" s="244"/>
      <c r="C917" s="245"/>
      <c r="D917" s="229" t="s">
        <v>267</v>
      </c>
      <c r="E917" s="246" t="s">
        <v>35</v>
      </c>
      <c r="F917" s="247" t="s">
        <v>1283</v>
      </c>
      <c r="G917" s="245"/>
      <c r="H917" s="248">
        <v>30.199999999999999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267</v>
      </c>
      <c r="AU917" s="254" t="s">
        <v>87</v>
      </c>
      <c r="AV917" s="14" t="s">
        <v>87</v>
      </c>
      <c r="AW917" s="14" t="s">
        <v>37</v>
      </c>
      <c r="AX917" s="14" t="s">
        <v>78</v>
      </c>
      <c r="AY917" s="254" t="s">
        <v>258</v>
      </c>
    </row>
    <row r="918" s="14" customFormat="1">
      <c r="A918" s="14"/>
      <c r="B918" s="244"/>
      <c r="C918" s="245"/>
      <c r="D918" s="229" t="s">
        <v>267</v>
      </c>
      <c r="E918" s="246" t="s">
        <v>35</v>
      </c>
      <c r="F918" s="247" t="s">
        <v>1284</v>
      </c>
      <c r="G918" s="245"/>
      <c r="H918" s="248">
        <v>11.5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267</v>
      </c>
      <c r="AU918" s="254" t="s">
        <v>87</v>
      </c>
      <c r="AV918" s="14" t="s">
        <v>87</v>
      </c>
      <c r="AW918" s="14" t="s">
        <v>37</v>
      </c>
      <c r="AX918" s="14" t="s">
        <v>78</v>
      </c>
      <c r="AY918" s="254" t="s">
        <v>258</v>
      </c>
    </row>
    <row r="919" s="14" customFormat="1">
      <c r="A919" s="14"/>
      <c r="B919" s="244"/>
      <c r="C919" s="245"/>
      <c r="D919" s="229" t="s">
        <v>267</v>
      </c>
      <c r="E919" s="246" t="s">
        <v>35</v>
      </c>
      <c r="F919" s="247" t="s">
        <v>1268</v>
      </c>
      <c r="G919" s="245"/>
      <c r="H919" s="248">
        <v>6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267</v>
      </c>
      <c r="AU919" s="254" t="s">
        <v>87</v>
      </c>
      <c r="AV919" s="14" t="s">
        <v>87</v>
      </c>
      <c r="AW919" s="14" t="s">
        <v>37</v>
      </c>
      <c r="AX919" s="14" t="s">
        <v>78</v>
      </c>
      <c r="AY919" s="254" t="s">
        <v>258</v>
      </c>
    </row>
    <row r="920" s="14" customFormat="1">
      <c r="A920" s="14"/>
      <c r="B920" s="244"/>
      <c r="C920" s="245"/>
      <c r="D920" s="229" t="s">
        <v>267</v>
      </c>
      <c r="E920" s="246" t="s">
        <v>35</v>
      </c>
      <c r="F920" s="247" t="s">
        <v>1285</v>
      </c>
      <c r="G920" s="245"/>
      <c r="H920" s="248">
        <v>43.950000000000003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267</v>
      </c>
      <c r="AU920" s="254" t="s">
        <v>87</v>
      </c>
      <c r="AV920" s="14" t="s">
        <v>87</v>
      </c>
      <c r="AW920" s="14" t="s">
        <v>37</v>
      </c>
      <c r="AX920" s="14" t="s">
        <v>78</v>
      </c>
      <c r="AY920" s="254" t="s">
        <v>258</v>
      </c>
    </row>
    <row r="921" s="14" customFormat="1">
      <c r="A921" s="14"/>
      <c r="B921" s="244"/>
      <c r="C921" s="245"/>
      <c r="D921" s="229" t="s">
        <v>267</v>
      </c>
      <c r="E921" s="246" t="s">
        <v>35</v>
      </c>
      <c r="F921" s="247" t="s">
        <v>1270</v>
      </c>
      <c r="G921" s="245"/>
      <c r="H921" s="248">
        <v>12.5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267</v>
      </c>
      <c r="AU921" s="254" t="s">
        <v>87</v>
      </c>
      <c r="AV921" s="14" t="s">
        <v>87</v>
      </c>
      <c r="AW921" s="14" t="s">
        <v>37</v>
      </c>
      <c r="AX921" s="14" t="s">
        <v>78</v>
      </c>
      <c r="AY921" s="254" t="s">
        <v>258</v>
      </c>
    </row>
    <row r="922" s="16" customFormat="1">
      <c r="A922" s="16"/>
      <c r="B922" s="268"/>
      <c r="C922" s="269"/>
      <c r="D922" s="229" t="s">
        <v>267</v>
      </c>
      <c r="E922" s="270" t="s">
        <v>35</v>
      </c>
      <c r="F922" s="271" t="s">
        <v>278</v>
      </c>
      <c r="G922" s="269"/>
      <c r="H922" s="272">
        <v>104.15000000000001</v>
      </c>
      <c r="I922" s="273"/>
      <c r="J922" s="269"/>
      <c r="K922" s="269"/>
      <c r="L922" s="274"/>
      <c r="M922" s="275"/>
      <c r="N922" s="276"/>
      <c r="O922" s="276"/>
      <c r="P922" s="276"/>
      <c r="Q922" s="276"/>
      <c r="R922" s="276"/>
      <c r="S922" s="276"/>
      <c r="T922" s="277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78" t="s">
        <v>267</v>
      </c>
      <c r="AU922" s="278" t="s">
        <v>87</v>
      </c>
      <c r="AV922" s="16" t="s">
        <v>126</v>
      </c>
      <c r="AW922" s="16" t="s">
        <v>37</v>
      </c>
      <c r="AX922" s="16" t="s">
        <v>78</v>
      </c>
      <c r="AY922" s="278" t="s">
        <v>258</v>
      </c>
    </row>
    <row r="923" s="15" customFormat="1">
      <c r="A923" s="15"/>
      <c r="B923" s="255"/>
      <c r="C923" s="256"/>
      <c r="D923" s="229" t="s">
        <v>267</v>
      </c>
      <c r="E923" s="257" t="s">
        <v>35</v>
      </c>
      <c r="F923" s="258" t="s">
        <v>270</v>
      </c>
      <c r="G923" s="256"/>
      <c r="H923" s="259">
        <v>138.25</v>
      </c>
      <c r="I923" s="260"/>
      <c r="J923" s="256"/>
      <c r="K923" s="256"/>
      <c r="L923" s="261"/>
      <c r="M923" s="262"/>
      <c r="N923" s="263"/>
      <c r="O923" s="263"/>
      <c r="P923" s="263"/>
      <c r="Q923" s="263"/>
      <c r="R923" s="263"/>
      <c r="S923" s="263"/>
      <c r="T923" s="26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5" t="s">
        <v>267</v>
      </c>
      <c r="AU923" s="265" t="s">
        <v>87</v>
      </c>
      <c r="AV923" s="15" t="s">
        <v>263</v>
      </c>
      <c r="AW923" s="15" t="s">
        <v>37</v>
      </c>
      <c r="AX923" s="15" t="s">
        <v>85</v>
      </c>
      <c r="AY923" s="265" t="s">
        <v>258</v>
      </c>
    </row>
    <row r="924" s="2" customFormat="1" ht="49.05" customHeight="1">
      <c r="A924" s="40"/>
      <c r="B924" s="41"/>
      <c r="C924" s="279" t="s">
        <v>1312</v>
      </c>
      <c r="D924" s="279" t="s">
        <v>419</v>
      </c>
      <c r="E924" s="280" t="s">
        <v>1313</v>
      </c>
      <c r="F924" s="281" t="s">
        <v>1314</v>
      </c>
      <c r="G924" s="282" t="s">
        <v>117</v>
      </c>
      <c r="H924" s="283">
        <v>158.988</v>
      </c>
      <c r="I924" s="284"/>
      <c r="J924" s="285">
        <f>ROUND(I924*H924,2)</f>
        <v>0</v>
      </c>
      <c r="K924" s="281" t="s">
        <v>273</v>
      </c>
      <c r="L924" s="286"/>
      <c r="M924" s="287" t="s">
        <v>35</v>
      </c>
      <c r="N924" s="288" t="s">
        <v>49</v>
      </c>
      <c r="O924" s="86"/>
      <c r="P924" s="225">
        <f>O924*H924</f>
        <v>0</v>
      </c>
      <c r="Q924" s="225">
        <v>0.0055399999999999998</v>
      </c>
      <c r="R924" s="225">
        <f>Q924*H924</f>
        <v>0.88079352</v>
      </c>
      <c r="S924" s="225">
        <v>0</v>
      </c>
      <c r="T924" s="226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27" t="s">
        <v>539</v>
      </c>
      <c r="AT924" s="227" t="s">
        <v>419</v>
      </c>
      <c r="AU924" s="227" t="s">
        <v>87</v>
      </c>
      <c r="AY924" s="19" t="s">
        <v>258</v>
      </c>
      <c r="BE924" s="228">
        <f>IF(N924="základní",J924,0)</f>
        <v>0</v>
      </c>
      <c r="BF924" s="228">
        <f>IF(N924="snížená",J924,0)</f>
        <v>0</v>
      </c>
      <c r="BG924" s="228">
        <f>IF(N924="zákl. přenesená",J924,0)</f>
        <v>0</v>
      </c>
      <c r="BH924" s="228">
        <f>IF(N924="sníž. přenesená",J924,0)</f>
        <v>0</v>
      </c>
      <c r="BI924" s="228">
        <f>IF(N924="nulová",J924,0)</f>
        <v>0</v>
      </c>
      <c r="BJ924" s="19" t="s">
        <v>85</v>
      </c>
      <c r="BK924" s="228">
        <f>ROUND(I924*H924,2)</f>
        <v>0</v>
      </c>
      <c r="BL924" s="19" t="s">
        <v>425</v>
      </c>
      <c r="BM924" s="227" t="s">
        <v>1315</v>
      </c>
    </row>
    <row r="925" s="14" customFormat="1">
      <c r="A925" s="14"/>
      <c r="B925" s="244"/>
      <c r="C925" s="245"/>
      <c r="D925" s="229" t="s">
        <v>267</v>
      </c>
      <c r="E925" s="246" t="s">
        <v>35</v>
      </c>
      <c r="F925" s="247" t="s">
        <v>1281</v>
      </c>
      <c r="G925" s="245"/>
      <c r="H925" s="248">
        <v>34.100000000000001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267</v>
      </c>
      <c r="AU925" s="254" t="s">
        <v>87</v>
      </c>
      <c r="AV925" s="14" t="s">
        <v>87</v>
      </c>
      <c r="AW925" s="14" t="s">
        <v>37</v>
      </c>
      <c r="AX925" s="14" t="s">
        <v>78</v>
      </c>
      <c r="AY925" s="254" t="s">
        <v>258</v>
      </c>
    </row>
    <row r="926" s="16" customFormat="1">
      <c r="A926" s="16"/>
      <c r="B926" s="268"/>
      <c r="C926" s="269"/>
      <c r="D926" s="229" t="s">
        <v>267</v>
      </c>
      <c r="E926" s="270" t="s">
        <v>35</v>
      </c>
      <c r="F926" s="271" t="s">
        <v>278</v>
      </c>
      <c r="G926" s="269"/>
      <c r="H926" s="272">
        <v>34.100000000000001</v>
      </c>
      <c r="I926" s="273"/>
      <c r="J926" s="269"/>
      <c r="K926" s="269"/>
      <c r="L926" s="274"/>
      <c r="M926" s="275"/>
      <c r="N926" s="276"/>
      <c r="O926" s="276"/>
      <c r="P926" s="276"/>
      <c r="Q926" s="276"/>
      <c r="R926" s="276"/>
      <c r="S926" s="276"/>
      <c r="T926" s="277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278" t="s">
        <v>267</v>
      </c>
      <c r="AU926" s="278" t="s">
        <v>87</v>
      </c>
      <c r="AV926" s="16" t="s">
        <v>126</v>
      </c>
      <c r="AW926" s="16" t="s">
        <v>37</v>
      </c>
      <c r="AX926" s="16" t="s">
        <v>78</v>
      </c>
      <c r="AY926" s="278" t="s">
        <v>258</v>
      </c>
    </row>
    <row r="927" s="13" customFormat="1">
      <c r="A927" s="13"/>
      <c r="B927" s="234"/>
      <c r="C927" s="235"/>
      <c r="D927" s="229" t="s">
        <v>267</v>
      </c>
      <c r="E927" s="236" t="s">
        <v>35</v>
      </c>
      <c r="F927" s="237" t="s">
        <v>1282</v>
      </c>
      <c r="G927" s="235"/>
      <c r="H927" s="236" t="s">
        <v>35</v>
      </c>
      <c r="I927" s="238"/>
      <c r="J927" s="235"/>
      <c r="K927" s="235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267</v>
      </c>
      <c r="AU927" s="243" t="s">
        <v>87</v>
      </c>
      <c r="AV927" s="13" t="s">
        <v>85</v>
      </c>
      <c r="AW927" s="13" t="s">
        <v>37</v>
      </c>
      <c r="AX927" s="13" t="s">
        <v>78</v>
      </c>
      <c r="AY927" s="243" t="s">
        <v>258</v>
      </c>
    </row>
    <row r="928" s="14" customFormat="1">
      <c r="A928" s="14"/>
      <c r="B928" s="244"/>
      <c r="C928" s="245"/>
      <c r="D928" s="229" t="s">
        <v>267</v>
      </c>
      <c r="E928" s="246" t="s">
        <v>35</v>
      </c>
      <c r="F928" s="247" t="s">
        <v>1283</v>
      </c>
      <c r="G928" s="245"/>
      <c r="H928" s="248">
        <v>30.199999999999999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267</v>
      </c>
      <c r="AU928" s="254" t="s">
        <v>87</v>
      </c>
      <c r="AV928" s="14" t="s">
        <v>87</v>
      </c>
      <c r="AW928" s="14" t="s">
        <v>37</v>
      </c>
      <c r="AX928" s="14" t="s">
        <v>78</v>
      </c>
      <c r="AY928" s="254" t="s">
        <v>258</v>
      </c>
    </row>
    <row r="929" s="14" customFormat="1">
      <c r="A929" s="14"/>
      <c r="B929" s="244"/>
      <c r="C929" s="245"/>
      <c r="D929" s="229" t="s">
        <v>267</v>
      </c>
      <c r="E929" s="246" t="s">
        <v>35</v>
      </c>
      <c r="F929" s="247" t="s">
        <v>1284</v>
      </c>
      <c r="G929" s="245"/>
      <c r="H929" s="248">
        <v>11.5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267</v>
      </c>
      <c r="AU929" s="254" t="s">
        <v>87</v>
      </c>
      <c r="AV929" s="14" t="s">
        <v>87</v>
      </c>
      <c r="AW929" s="14" t="s">
        <v>37</v>
      </c>
      <c r="AX929" s="14" t="s">
        <v>78</v>
      </c>
      <c r="AY929" s="254" t="s">
        <v>258</v>
      </c>
    </row>
    <row r="930" s="14" customFormat="1">
      <c r="A930" s="14"/>
      <c r="B930" s="244"/>
      <c r="C930" s="245"/>
      <c r="D930" s="229" t="s">
        <v>267</v>
      </c>
      <c r="E930" s="246" t="s">
        <v>35</v>
      </c>
      <c r="F930" s="247" t="s">
        <v>1268</v>
      </c>
      <c r="G930" s="245"/>
      <c r="H930" s="248">
        <v>6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267</v>
      </c>
      <c r="AU930" s="254" t="s">
        <v>87</v>
      </c>
      <c r="AV930" s="14" t="s">
        <v>87</v>
      </c>
      <c r="AW930" s="14" t="s">
        <v>37</v>
      </c>
      <c r="AX930" s="14" t="s">
        <v>78</v>
      </c>
      <c r="AY930" s="254" t="s">
        <v>258</v>
      </c>
    </row>
    <row r="931" s="14" customFormat="1">
      <c r="A931" s="14"/>
      <c r="B931" s="244"/>
      <c r="C931" s="245"/>
      <c r="D931" s="229" t="s">
        <v>267</v>
      </c>
      <c r="E931" s="246" t="s">
        <v>35</v>
      </c>
      <c r="F931" s="247" t="s">
        <v>1285</v>
      </c>
      <c r="G931" s="245"/>
      <c r="H931" s="248">
        <v>43.950000000000003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267</v>
      </c>
      <c r="AU931" s="254" t="s">
        <v>87</v>
      </c>
      <c r="AV931" s="14" t="s">
        <v>87</v>
      </c>
      <c r="AW931" s="14" t="s">
        <v>37</v>
      </c>
      <c r="AX931" s="14" t="s">
        <v>78</v>
      </c>
      <c r="AY931" s="254" t="s">
        <v>258</v>
      </c>
    </row>
    <row r="932" s="14" customFormat="1">
      <c r="A932" s="14"/>
      <c r="B932" s="244"/>
      <c r="C932" s="245"/>
      <c r="D932" s="229" t="s">
        <v>267</v>
      </c>
      <c r="E932" s="246" t="s">
        <v>35</v>
      </c>
      <c r="F932" s="247" t="s">
        <v>1270</v>
      </c>
      <c r="G932" s="245"/>
      <c r="H932" s="248">
        <v>12.5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267</v>
      </c>
      <c r="AU932" s="254" t="s">
        <v>87</v>
      </c>
      <c r="AV932" s="14" t="s">
        <v>87</v>
      </c>
      <c r="AW932" s="14" t="s">
        <v>37</v>
      </c>
      <c r="AX932" s="14" t="s">
        <v>78</v>
      </c>
      <c r="AY932" s="254" t="s">
        <v>258</v>
      </c>
    </row>
    <row r="933" s="16" customFormat="1">
      <c r="A933" s="16"/>
      <c r="B933" s="268"/>
      <c r="C933" s="269"/>
      <c r="D933" s="229" t="s">
        <v>267</v>
      </c>
      <c r="E933" s="270" t="s">
        <v>35</v>
      </c>
      <c r="F933" s="271" t="s">
        <v>278</v>
      </c>
      <c r="G933" s="269"/>
      <c r="H933" s="272">
        <v>104.15000000000001</v>
      </c>
      <c r="I933" s="273"/>
      <c r="J933" s="269"/>
      <c r="K933" s="269"/>
      <c r="L933" s="274"/>
      <c r="M933" s="275"/>
      <c r="N933" s="276"/>
      <c r="O933" s="276"/>
      <c r="P933" s="276"/>
      <c r="Q933" s="276"/>
      <c r="R933" s="276"/>
      <c r="S933" s="276"/>
      <c r="T933" s="277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78" t="s">
        <v>267</v>
      </c>
      <c r="AU933" s="278" t="s">
        <v>87</v>
      </c>
      <c r="AV933" s="16" t="s">
        <v>126</v>
      </c>
      <c r="AW933" s="16" t="s">
        <v>37</v>
      </c>
      <c r="AX933" s="16" t="s">
        <v>78</v>
      </c>
      <c r="AY933" s="278" t="s">
        <v>258</v>
      </c>
    </row>
    <row r="934" s="15" customFormat="1">
      <c r="A934" s="15"/>
      <c r="B934" s="255"/>
      <c r="C934" s="256"/>
      <c r="D934" s="229" t="s">
        <v>267</v>
      </c>
      <c r="E934" s="257" t="s">
        <v>35</v>
      </c>
      <c r="F934" s="258" t="s">
        <v>270</v>
      </c>
      <c r="G934" s="256"/>
      <c r="H934" s="259">
        <v>138.25</v>
      </c>
      <c r="I934" s="260"/>
      <c r="J934" s="256"/>
      <c r="K934" s="256"/>
      <c r="L934" s="261"/>
      <c r="M934" s="262"/>
      <c r="N934" s="263"/>
      <c r="O934" s="263"/>
      <c r="P934" s="263"/>
      <c r="Q934" s="263"/>
      <c r="R934" s="263"/>
      <c r="S934" s="263"/>
      <c r="T934" s="264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5" t="s">
        <v>267</v>
      </c>
      <c r="AU934" s="265" t="s">
        <v>87</v>
      </c>
      <c r="AV934" s="15" t="s">
        <v>263</v>
      </c>
      <c r="AW934" s="15" t="s">
        <v>37</v>
      </c>
      <c r="AX934" s="15" t="s">
        <v>85</v>
      </c>
      <c r="AY934" s="265" t="s">
        <v>258</v>
      </c>
    </row>
    <row r="935" s="14" customFormat="1">
      <c r="A935" s="14"/>
      <c r="B935" s="244"/>
      <c r="C935" s="245"/>
      <c r="D935" s="229" t="s">
        <v>267</v>
      </c>
      <c r="E935" s="245"/>
      <c r="F935" s="247" t="s">
        <v>1316</v>
      </c>
      <c r="G935" s="245"/>
      <c r="H935" s="248">
        <v>158.988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267</v>
      </c>
      <c r="AU935" s="254" t="s">
        <v>87</v>
      </c>
      <c r="AV935" s="14" t="s">
        <v>87</v>
      </c>
      <c r="AW935" s="14" t="s">
        <v>4</v>
      </c>
      <c r="AX935" s="14" t="s">
        <v>85</v>
      </c>
      <c r="AY935" s="254" t="s">
        <v>258</v>
      </c>
    </row>
    <row r="936" s="2" customFormat="1" ht="55.5" customHeight="1">
      <c r="A936" s="40"/>
      <c r="B936" s="41"/>
      <c r="C936" s="216" t="s">
        <v>1317</v>
      </c>
      <c r="D936" s="216" t="s">
        <v>260</v>
      </c>
      <c r="E936" s="217" t="s">
        <v>1318</v>
      </c>
      <c r="F936" s="218" t="s">
        <v>1319</v>
      </c>
      <c r="G936" s="219" t="s">
        <v>484</v>
      </c>
      <c r="H936" s="220">
        <v>2</v>
      </c>
      <c r="I936" s="221"/>
      <c r="J936" s="222">
        <f>ROUND(I936*H936,2)</f>
        <v>0</v>
      </c>
      <c r="K936" s="218" t="s">
        <v>273</v>
      </c>
      <c r="L936" s="46"/>
      <c r="M936" s="223" t="s">
        <v>35</v>
      </c>
      <c r="N936" s="224" t="s">
        <v>49</v>
      </c>
      <c r="O936" s="86"/>
      <c r="P936" s="225">
        <f>O936*H936</f>
        <v>0</v>
      </c>
      <c r="Q936" s="225">
        <v>0.00108</v>
      </c>
      <c r="R936" s="225">
        <f>Q936*H936</f>
        <v>0.00216</v>
      </c>
      <c r="S936" s="225">
        <v>0</v>
      </c>
      <c r="T936" s="226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7" t="s">
        <v>425</v>
      </c>
      <c r="AT936" s="227" t="s">
        <v>260</v>
      </c>
      <c r="AU936" s="227" t="s">
        <v>87</v>
      </c>
      <c r="AY936" s="19" t="s">
        <v>258</v>
      </c>
      <c r="BE936" s="228">
        <f>IF(N936="základní",J936,0)</f>
        <v>0</v>
      </c>
      <c r="BF936" s="228">
        <f>IF(N936="snížená",J936,0)</f>
        <v>0</v>
      </c>
      <c r="BG936" s="228">
        <f>IF(N936="zákl. přenesená",J936,0)</f>
        <v>0</v>
      </c>
      <c r="BH936" s="228">
        <f>IF(N936="sníž. přenesená",J936,0)</f>
        <v>0</v>
      </c>
      <c r="BI936" s="228">
        <f>IF(N936="nulová",J936,0)</f>
        <v>0</v>
      </c>
      <c r="BJ936" s="19" t="s">
        <v>85</v>
      </c>
      <c r="BK936" s="228">
        <f>ROUND(I936*H936,2)</f>
        <v>0</v>
      </c>
      <c r="BL936" s="19" t="s">
        <v>425</v>
      </c>
      <c r="BM936" s="227" t="s">
        <v>1320</v>
      </c>
    </row>
    <row r="937" s="2" customFormat="1">
      <c r="A937" s="40"/>
      <c r="B937" s="41"/>
      <c r="C937" s="42"/>
      <c r="D937" s="266" t="s">
        <v>275</v>
      </c>
      <c r="E937" s="42"/>
      <c r="F937" s="267" t="s">
        <v>1321</v>
      </c>
      <c r="G937" s="42"/>
      <c r="H937" s="42"/>
      <c r="I937" s="231"/>
      <c r="J937" s="42"/>
      <c r="K937" s="42"/>
      <c r="L937" s="46"/>
      <c r="M937" s="232"/>
      <c r="N937" s="233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275</v>
      </c>
      <c r="AU937" s="19" t="s">
        <v>87</v>
      </c>
    </row>
    <row r="938" s="14" customFormat="1">
      <c r="A938" s="14"/>
      <c r="B938" s="244"/>
      <c r="C938" s="245"/>
      <c r="D938" s="229" t="s">
        <v>267</v>
      </c>
      <c r="E938" s="246" t="s">
        <v>35</v>
      </c>
      <c r="F938" s="247" t="s">
        <v>1322</v>
      </c>
      <c r="G938" s="245"/>
      <c r="H938" s="248">
        <v>2</v>
      </c>
      <c r="I938" s="249"/>
      <c r="J938" s="245"/>
      <c r="K938" s="245"/>
      <c r="L938" s="250"/>
      <c r="M938" s="251"/>
      <c r="N938" s="252"/>
      <c r="O938" s="252"/>
      <c r="P938" s="252"/>
      <c r="Q938" s="252"/>
      <c r="R938" s="252"/>
      <c r="S938" s="252"/>
      <c r="T938" s="25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4" t="s">
        <v>267</v>
      </c>
      <c r="AU938" s="254" t="s">
        <v>87</v>
      </c>
      <c r="AV938" s="14" t="s">
        <v>87</v>
      </c>
      <c r="AW938" s="14" t="s">
        <v>37</v>
      </c>
      <c r="AX938" s="14" t="s">
        <v>78</v>
      </c>
      <c r="AY938" s="254" t="s">
        <v>258</v>
      </c>
    </row>
    <row r="939" s="15" customFormat="1">
      <c r="A939" s="15"/>
      <c r="B939" s="255"/>
      <c r="C939" s="256"/>
      <c r="D939" s="229" t="s">
        <v>267</v>
      </c>
      <c r="E939" s="257" t="s">
        <v>35</v>
      </c>
      <c r="F939" s="258" t="s">
        <v>270</v>
      </c>
      <c r="G939" s="256"/>
      <c r="H939" s="259">
        <v>2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5" t="s">
        <v>267</v>
      </c>
      <c r="AU939" s="265" t="s">
        <v>87</v>
      </c>
      <c r="AV939" s="15" t="s">
        <v>263</v>
      </c>
      <c r="AW939" s="15" t="s">
        <v>37</v>
      </c>
      <c r="AX939" s="15" t="s">
        <v>85</v>
      </c>
      <c r="AY939" s="265" t="s">
        <v>258</v>
      </c>
    </row>
    <row r="940" s="2" customFormat="1" ht="55.5" customHeight="1">
      <c r="A940" s="40"/>
      <c r="B940" s="41"/>
      <c r="C940" s="216" t="s">
        <v>1323</v>
      </c>
      <c r="D940" s="216" t="s">
        <v>260</v>
      </c>
      <c r="E940" s="217" t="s">
        <v>1324</v>
      </c>
      <c r="F940" s="218" t="s">
        <v>1325</v>
      </c>
      <c r="G940" s="219" t="s">
        <v>117</v>
      </c>
      <c r="H940" s="220">
        <v>155</v>
      </c>
      <c r="I940" s="221"/>
      <c r="J940" s="222">
        <f>ROUND(I940*H940,2)</f>
        <v>0</v>
      </c>
      <c r="K940" s="218" t="s">
        <v>35</v>
      </c>
      <c r="L940" s="46"/>
      <c r="M940" s="223" t="s">
        <v>35</v>
      </c>
      <c r="N940" s="224" t="s">
        <v>49</v>
      </c>
      <c r="O940" s="86"/>
      <c r="P940" s="225">
        <f>O940*H940</f>
        <v>0</v>
      </c>
      <c r="Q940" s="225">
        <v>0.00027999999999999998</v>
      </c>
      <c r="R940" s="225">
        <f>Q940*H940</f>
        <v>0.043399999999999994</v>
      </c>
      <c r="S940" s="225">
        <v>0</v>
      </c>
      <c r="T940" s="226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27" t="s">
        <v>425</v>
      </c>
      <c r="AT940" s="227" t="s">
        <v>260</v>
      </c>
      <c r="AU940" s="227" t="s">
        <v>87</v>
      </c>
      <c r="AY940" s="19" t="s">
        <v>258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19" t="s">
        <v>85</v>
      </c>
      <c r="BK940" s="228">
        <f>ROUND(I940*H940,2)</f>
        <v>0</v>
      </c>
      <c r="BL940" s="19" t="s">
        <v>425</v>
      </c>
      <c r="BM940" s="227" t="s">
        <v>1326</v>
      </c>
    </row>
    <row r="941" s="2" customFormat="1">
      <c r="A941" s="40"/>
      <c r="B941" s="41"/>
      <c r="C941" s="42"/>
      <c r="D941" s="229" t="s">
        <v>265</v>
      </c>
      <c r="E941" s="42"/>
      <c r="F941" s="230" t="s">
        <v>1327</v>
      </c>
      <c r="G941" s="42"/>
      <c r="H941" s="42"/>
      <c r="I941" s="231"/>
      <c r="J941" s="42"/>
      <c r="K941" s="42"/>
      <c r="L941" s="46"/>
      <c r="M941" s="232"/>
      <c r="N941" s="233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265</v>
      </c>
      <c r="AU941" s="19" t="s">
        <v>87</v>
      </c>
    </row>
    <row r="942" s="14" customFormat="1">
      <c r="A942" s="14"/>
      <c r="B942" s="244"/>
      <c r="C942" s="245"/>
      <c r="D942" s="229" t="s">
        <v>267</v>
      </c>
      <c r="E942" s="246" t="s">
        <v>35</v>
      </c>
      <c r="F942" s="247" t="s">
        <v>1328</v>
      </c>
      <c r="G942" s="245"/>
      <c r="H942" s="248">
        <v>155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267</v>
      </c>
      <c r="AU942" s="254" t="s">
        <v>87</v>
      </c>
      <c r="AV942" s="14" t="s">
        <v>87</v>
      </c>
      <c r="AW942" s="14" t="s">
        <v>37</v>
      </c>
      <c r="AX942" s="14" t="s">
        <v>78</v>
      </c>
      <c r="AY942" s="254" t="s">
        <v>258</v>
      </c>
    </row>
    <row r="943" s="15" customFormat="1">
      <c r="A943" s="15"/>
      <c r="B943" s="255"/>
      <c r="C943" s="256"/>
      <c r="D943" s="229" t="s">
        <v>267</v>
      </c>
      <c r="E943" s="257" t="s">
        <v>35</v>
      </c>
      <c r="F943" s="258" t="s">
        <v>270</v>
      </c>
      <c r="G943" s="256"/>
      <c r="H943" s="259">
        <v>155</v>
      </c>
      <c r="I943" s="260"/>
      <c r="J943" s="256"/>
      <c r="K943" s="256"/>
      <c r="L943" s="261"/>
      <c r="M943" s="262"/>
      <c r="N943" s="263"/>
      <c r="O943" s="263"/>
      <c r="P943" s="263"/>
      <c r="Q943" s="263"/>
      <c r="R943" s="263"/>
      <c r="S943" s="263"/>
      <c r="T943" s="264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5" t="s">
        <v>267</v>
      </c>
      <c r="AU943" s="265" t="s">
        <v>87</v>
      </c>
      <c r="AV943" s="15" t="s">
        <v>263</v>
      </c>
      <c r="AW943" s="15" t="s">
        <v>37</v>
      </c>
      <c r="AX943" s="15" t="s">
        <v>85</v>
      </c>
      <c r="AY943" s="265" t="s">
        <v>258</v>
      </c>
    </row>
    <row r="944" s="2" customFormat="1" ht="44.25" customHeight="1">
      <c r="A944" s="40"/>
      <c r="B944" s="41"/>
      <c r="C944" s="216" t="s">
        <v>1329</v>
      </c>
      <c r="D944" s="216" t="s">
        <v>260</v>
      </c>
      <c r="E944" s="217" t="s">
        <v>1330</v>
      </c>
      <c r="F944" s="218" t="s">
        <v>1331</v>
      </c>
      <c r="G944" s="219" t="s">
        <v>1253</v>
      </c>
      <c r="H944" s="289"/>
      <c r="I944" s="221"/>
      <c r="J944" s="222">
        <f>ROUND(I944*H944,2)</f>
        <v>0</v>
      </c>
      <c r="K944" s="218" t="s">
        <v>273</v>
      </c>
      <c r="L944" s="46"/>
      <c r="M944" s="223" t="s">
        <v>35</v>
      </c>
      <c r="N944" s="224" t="s">
        <v>49</v>
      </c>
      <c r="O944" s="86"/>
      <c r="P944" s="225">
        <f>O944*H944</f>
        <v>0</v>
      </c>
      <c r="Q944" s="225">
        <v>0</v>
      </c>
      <c r="R944" s="225">
        <f>Q944*H944</f>
        <v>0</v>
      </c>
      <c r="S944" s="225">
        <v>0</v>
      </c>
      <c r="T944" s="226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7" t="s">
        <v>425</v>
      </c>
      <c r="AT944" s="227" t="s">
        <v>260</v>
      </c>
      <c r="AU944" s="227" t="s">
        <v>87</v>
      </c>
      <c r="AY944" s="19" t="s">
        <v>258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19" t="s">
        <v>85</v>
      </c>
      <c r="BK944" s="228">
        <f>ROUND(I944*H944,2)</f>
        <v>0</v>
      </c>
      <c r="BL944" s="19" t="s">
        <v>425</v>
      </c>
      <c r="BM944" s="227" t="s">
        <v>1332</v>
      </c>
    </row>
    <row r="945" s="2" customFormat="1">
      <c r="A945" s="40"/>
      <c r="B945" s="41"/>
      <c r="C945" s="42"/>
      <c r="D945" s="266" t="s">
        <v>275</v>
      </c>
      <c r="E945" s="42"/>
      <c r="F945" s="267" t="s">
        <v>1333</v>
      </c>
      <c r="G945" s="42"/>
      <c r="H945" s="42"/>
      <c r="I945" s="231"/>
      <c r="J945" s="42"/>
      <c r="K945" s="42"/>
      <c r="L945" s="46"/>
      <c r="M945" s="232"/>
      <c r="N945" s="233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275</v>
      </c>
      <c r="AU945" s="19" t="s">
        <v>87</v>
      </c>
    </row>
    <row r="946" s="12" customFormat="1" ht="22.8" customHeight="1">
      <c r="A946" s="12"/>
      <c r="B946" s="200"/>
      <c r="C946" s="201"/>
      <c r="D946" s="202" t="s">
        <v>77</v>
      </c>
      <c r="E946" s="214" t="s">
        <v>1334</v>
      </c>
      <c r="F946" s="214" t="s">
        <v>1335</v>
      </c>
      <c r="G946" s="201"/>
      <c r="H946" s="201"/>
      <c r="I946" s="204"/>
      <c r="J946" s="215">
        <f>BK946</f>
        <v>0</v>
      </c>
      <c r="K946" s="201"/>
      <c r="L946" s="206"/>
      <c r="M946" s="207"/>
      <c r="N946" s="208"/>
      <c r="O946" s="208"/>
      <c r="P946" s="209">
        <f>SUM(P947:P1089)</f>
        <v>0</v>
      </c>
      <c r="Q946" s="208"/>
      <c r="R946" s="209">
        <f>SUM(R947:R1089)</f>
        <v>11.59405613</v>
      </c>
      <c r="S946" s="208"/>
      <c r="T946" s="210">
        <f>SUM(T947:T1089)</f>
        <v>0.36891750000000001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11" t="s">
        <v>87</v>
      </c>
      <c r="AT946" s="212" t="s">
        <v>77</v>
      </c>
      <c r="AU946" s="212" t="s">
        <v>85</v>
      </c>
      <c r="AY946" s="211" t="s">
        <v>258</v>
      </c>
      <c r="BK946" s="213">
        <f>SUM(BK947:BK1089)</f>
        <v>0</v>
      </c>
    </row>
    <row r="947" s="2" customFormat="1" ht="37.8" customHeight="1">
      <c r="A947" s="40"/>
      <c r="B947" s="41"/>
      <c r="C947" s="216" t="s">
        <v>1336</v>
      </c>
      <c r="D947" s="216" t="s">
        <v>260</v>
      </c>
      <c r="E947" s="217" t="s">
        <v>1337</v>
      </c>
      <c r="F947" s="218" t="s">
        <v>1338</v>
      </c>
      <c r="G947" s="219" t="s">
        <v>117</v>
      </c>
      <c r="H947" s="220">
        <v>511.31999999999999</v>
      </c>
      <c r="I947" s="221"/>
      <c r="J947" s="222">
        <f>ROUND(I947*H947,2)</f>
        <v>0</v>
      </c>
      <c r="K947" s="218" t="s">
        <v>273</v>
      </c>
      <c r="L947" s="46"/>
      <c r="M947" s="223" t="s">
        <v>35</v>
      </c>
      <c r="N947" s="224" t="s">
        <v>49</v>
      </c>
      <c r="O947" s="86"/>
      <c r="P947" s="225">
        <f>O947*H947</f>
        <v>0</v>
      </c>
      <c r="Q947" s="225">
        <v>0</v>
      </c>
      <c r="R947" s="225">
        <f>Q947*H947</f>
        <v>0</v>
      </c>
      <c r="S947" s="225">
        <v>0</v>
      </c>
      <c r="T947" s="226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27" t="s">
        <v>425</v>
      </c>
      <c r="AT947" s="227" t="s">
        <v>260</v>
      </c>
      <c r="AU947" s="227" t="s">
        <v>87</v>
      </c>
      <c r="AY947" s="19" t="s">
        <v>258</v>
      </c>
      <c r="BE947" s="228">
        <f>IF(N947="základní",J947,0)</f>
        <v>0</v>
      </c>
      <c r="BF947" s="228">
        <f>IF(N947="snížená",J947,0)</f>
        <v>0</v>
      </c>
      <c r="BG947" s="228">
        <f>IF(N947="zákl. přenesená",J947,0)</f>
        <v>0</v>
      </c>
      <c r="BH947" s="228">
        <f>IF(N947="sníž. přenesená",J947,0)</f>
        <v>0</v>
      </c>
      <c r="BI947" s="228">
        <f>IF(N947="nulová",J947,0)</f>
        <v>0</v>
      </c>
      <c r="BJ947" s="19" t="s">
        <v>85</v>
      </c>
      <c r="BK947" s="228">
        <f>ROUND(I947*H947,2)</f>
        <v>0</v>
      </c>
      <c r="BL947" s="19" t="s">
        <v>425</v>
      </c>
      <c r="BM947" s="227" t="s">
        <v>1339</v>
      </c>
    </row>
    <row r="948" s="2" customFormat="1">
      <c r="A948" s="40"/>
      <c r="B948" s="41"/>
      <c r="C948" s="42"/>
      <c r="D948" s="266" t="s">
        <v>275</v>
      </c>
      <c r="E948" s="42"/>
      <c r="F948" s="267" t="s">
        <v>1340</v>
      </c>
      <c r="G948" s="42"/>
      <c r="H948" s="42"/>
      <c r="I948" s="231"/>
      <c r="J948" s="42"/>
      <c r="K948" s="42"/>
      <c r="L948" s="46"/>
      <c r="M948" s="232"/>
      <c r="N948" s="233"/>
      <c r="O948" s="86"/>
      <c r="P948" s="86"/>
      <c r="Q948" s="86"/>
      <c r="R948" s="86"/>
      <c r="S948" s="86"/>
      <c r="T948" s="87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275</v>
      </c>
      <c r="AU948" s="19" t="s">
        <v>87</v>
      </c>
    </row>
    <row r="949" s="14" customFormat="1">
      <c r="A949" s="14"/>
      <c r="B949" s="244"/>
      <c r="C949" s="245"/>
      <c r="D949" s="229" t="s">
        <v>267</v>
      </c>
      <c r="E949" s="246" t="s">
        <v>35</v>
      </c>
      <c r="F949" s="247" t="s">
        <v>162</v>
      </c>
      <c r="G949" s="245"/>
      <c r="H949" s="248">
        <v>369.11000000000001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267</v>
      </c>
      <c r="AU949" s="254" t="s">
        <v>87</v>
      </c>
      <c r="AV949" s="14" t="s">
        <v>87</v>
      </c>
      <c r="AW949" s="14" t="s">
        <v>37</v>
      </c>
      <c r="AX949" s="14" t="s">
        <v>78</v>
      </c>
      <c r="AY949" s="254" t="s">
        <v>258</v>
      </c>
    </row>
    <row r="950" s="14" customFormat="1">
      <c r="A950" s="14"/>
      <c r="B950" s="244"/>
      <c r="C950" s="245"/>
      <c r="D950" s="229" t="s">
        <v>267</v>
      </c>
      <c r="E950" s="246" t="s">
        <v>35</v>
      </c>
      <c r="F950" s="247" t="s">
        <v>168</v>
      </c>
      <c r="G950" s="245"/>
      <c r="H950" s="248">
        <v>4.6299999999999999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267</v>
      </c>
      <c r="AU950" s="254" t="s">
        <v>87</v>
      </c>
      <c r="AV950" s="14" t="s">
        <v>87</v>
      </c>
      <c r="AW950" s="14" t="s">
        <v>37</v>
      </c>
      <c r="AX950" s="14" t="s">
        <v>78</v>
      </c>
      <c r="AY950" s="254" t="s">
        <v>258</v>
      </c>
    </row>
    <row r="951" s="14" customFormat="1">
      <c r="A951" s="14"/>
      <c r="B951" s="244"/>
      <c r="C951" s="245"/>
      <c r="D951" s="229" t="s">
        <v>267</v>
      </c>
      <c r="E951" s="246" t="s">
        <v>35</v>
      </c>
      <c r="F951" s="247" t="s">
        <v>174</v>
      </c>
      <c r="G951" s="245"/>
      <c r="H951" s="248">
        <v>54.869999999999997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267</v>
      </c>
      <c r="AU951" s="254" t="s">
        <v>87</v>
      </c>
      <c r="AV951" s="14" t="s">
        <v>87</v>
      </c>
      <c r="AW951" s="14" t="s">
        <v>37</v>
      </c>
      <c r="AX951" s="14" t="s">
        <v>78</v>
      </c>
      <c r="AY951" s="254" t="s">
        <v>258</v>
      </c>
    </row>
    <row r="952" s="14" customFormat="1">
      <c r="A952" s="14"/>
      <c r="B952" s="244"/>
      <c r="C952" s="245"/>
      <c r="D952" s="229" t="s">
        <v>267</v>
      </c>
      <c r="E952" s="246" t="s">
        <v>35</v>
      </c>
      <c r="F952" s="247" t="s">
        <v>183</v>
      </c>
      <c r="G952" s="245"/>
      <c r="H952" s="248">
        <v>64.260000000000005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267</v>
      </c>
      <c r="AU952" s="254" t="s">
        <v>87</v>
      </c>
      <c r="AV952" s="14" t="s">
        <v>87</v>
      </c>
      <c r="AW952" s="14" t="s">
        <v>37</v>
      </c>
      <c r="AX952" s="14" t="s">
        <v>78</v>
      </c>
      <c r="AY952" s="254" t="s">
        <v>258</v>
      </c>
    </row>
    <row r="953" s="14" customFormat="1">
      <c r="A953" s="14"/>
      <c r="B953" s="244"/>
      <c r="C953" s="245"/>
      <c r="D953" s="229" t="s">
        <v>267</v>
      </c>
      <c r="E953" s="246" t="s">
        <v>35</v>
      </c>
      <c r="F953" s="247" t="s">
        <v>196</v>
      </c>
      <c r="G953" s="245"/>
      <c r="H953" s="248">
        <v>8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267</v>
      </c>
      <c r="AU953" s="254" t="s">
        <v>87</v>
      </c>
      <c r="AV953" s="14" t="s">
        <v>87</v>
      </c>
      <c r="AW953" s="14" t="s">
        <v>37</v>
      </c>
      <c r="AX953" s="14" t="s">
        <v>78</v>
      </c>
      <c r="AY953" s="254" t="s">
        <v>258</v>
      </c>
    </row>
    <row r="954" s="14" customFormat="1">
      <c r="A954" s="14"/>
      <c r="B954" s="244"/>
      <c r="C954" s="245"/>
      <c r="D954" s="229" t="s">
        <v>267</v>
      </c>
      <c r="E954" s="246" t="s">
        <v>35</v>
      </c>
      <c r="F954" s="247" t="s">
        <v>200</v>
      </c>
      <c r="G954" s="245"/>
      <c r="H954" s="248">
        <v>7.7000000000000002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267</v>
      </c>
      <c r="AU954" s="254" t="s">
        <v>87</v>
      </c>
      <c r="AV954" s="14" t="s">
        <v>87</v>
      </c>
      <c r="AW954" s="14" t="s">
        <v>37</v>
      </c>
      <c r="AX954" s="14" t="s">
        <v>78</v>
      </c>
      <c r="AY954" s="254" t="s">
        <v>258</v>
      </c>
    </row>
    <row r="955" s="16" customFormat="1">
      <c r="A955" s="16"/>
      <c r="B955" s="268"/>
      <c r="C955" s="269"/>
      <c r="D955" s="229" t="s">
        <v>267</v>
      </c>
      <c r="E955" s="270" t="s">
        <v>35</v>
      </c>
      <c r="F955" s="271" t="s">
        <v>278</v>
      </c>
      <c r="G955" s="269"/>
      <c r="H955" s="272">
        <v>508.56999999999999</v>
      </c>
      <c r="I955" s="273"/>
      <c r="J955" s="269"/>
      <c r="K955" s="269"/>
      <c r="L955" s="274"/>
      <c r="M955" s="275"/>
      <c r="N955" s="276"/>
      <c r="O955" s="276"/>
      <c r="P955" s="276"/>
      <c r="Q955" s="276"/>
      <c r="R955" s="276"/>
      <c r="S955" s="276"/>
      <c r="T955" s="277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T955" s="278" t="s">
        <v>267</v>
      </c>
      <c r="AU955" s="278" t="s">
        <v>87</v>
      </c>
      <c r="AV955" s="16" t="s">
        <v>126</v>
      </c>
      <c r="AW955" s="16" t="s">
        <v>37</v>
      </c>
      <c r="AX955" s="16" t="s">
        <v>78</v>
      </c>
      <c r="AY955" s="278" t="s">
        <v>258</v>
      </c>
    </row>
    <row r="956" s="14" customFormat="1">
      <c r="A956" s="14"/>
      <c r="B956" s="244"/>
      <c r="C956" s="245"/>
      <c r="D956" s="229" t="s">
        <v>267</v>
      </c>
      <c r="E956" s="246" t="s">
        <v>35</v>
      </c>
      <c r="F956" s="247" t="s">
        <v>865</v>
      </c>
      <c r="G956" s="245"/>
      <c r="H956" s="248">
        <v>0.75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267</v>
      </c>
      <c r="AU956" s="254" t="s">
        <v>87</v>
      </c>
      <c r="AV956" s="14" t="s">
        <v>87</v>
      </c>
      <c r="AW956" s="14" t="s">
        <v>37</v>
      </c>
      <c r="AX956" s="14" t="s">
        <v>78</v>
      </c>
      <c r="AY956" s="254" t="s">
        <v>258</v>
      </c>
    </row>
    <row r="957" s="14" customFormat="1">
      <c r="A957" s="14"/>
      <c r="B957" s="244"/>
      <c r="C957" s="245"/>
      <c r="D957" s="229" t="s">
        <v>267</v>
      </c>
      <c r="E957" s="246" t="s">
        <v>35</v>
      </c>
      <c r="F957" s="247" t="s">
        <v>866</v>
      </c>
      <c r="G957" s="245"/>
      <c r="H957" s="248">
        <v>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267</v>
      </c>
      <c r="AU957" s="254" t="s">
        <v>87</v>
      </c>
      <c r="AV957" s="14" t="s">
        <v>87</v>
      </c>
      <c r="AW957" s="14" t="s">
        <v>37</v>
      </c>
      <c r="AX957" s="14" t="s">
        <v>78</v>
      </c>
      <c r="AY957" s="254" t="s">
        <v>258</v>
      </c>
    </row>
    <row r="958" s="16" customFormat="1">
      <c r="A958" s="16"/>
      <c r="B958" s="268"/>
      <c r="C958" s="269"/>
      <c r="D958" s="229" t="s">
        <v>267</v>
      </c>
      <c r="E958" s="270" t="s">
        <v>35</v>
      </c>
      <c r="F958" s="271" t="s">
        <v>278</v>
      </c>
      <c r="G958" s="269"/>
      <c r="H958" s="272">
        <v>2.75</v>
      </c>
      <c r="I958" s="273"/>
      <c r="J958" s="269"/>
      <c r="K958" s="269"/>
      <c r="L958" s="274"/>
      <c r="M958" s="275"/>
      <c r="N958" s="276"/>
      <c r="O958" s="276"/>
      <c r="P958" s="276"/>
      <c r="Q958" s="276"/>
      <c r="R958" s="276"/>
      <c r="S958" s="276"/>
      <c r="T958" s="277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T958" s="278" t="s">
        <v>267</v>
      </c>
      <c r="AU958" s="278" t="s">
        <v>87</v>
      </c>
      <c r="AV958" s="16" t="s">
        <v>126</v>
      </c>
      <c r="AW958" s="16" t="s">
        <v>37</v>
      </c>
      <c r="AX958" s="16" t="s">
        <v>78</v>
      </c>
      <c r="AY958" s="278" t="s">
        <v>258</v>
      </c>
    </row>
    <row r="959" s="15" customFormat="1">
      <c r="A959" s="15"/>
      <c r="B959" s="255"/>
      <c r="C959" s="256"/>
      <c r="D959" s="229" t="s">
        <v>267</v>
      </c>
      <c r="E959" s="257" t="s">
        <v>35</v>
      </c>
      <c r="F959" s="258" t="s">
        <v>270</v>
      </c>
      <c r="G959" s="256"/>
      <c r="H959" s="259">
        <v>511.31999999999999</v>
      </c>
      <c r="I959" s="260"/>
      <c r="J959" s="256"/>
      <c r="K959" s="256"/>
      <c r="L959" s="261"/>
      <c r="M959" s="262"/>
      <c r="N959" s="263"/>
      <c r="O959" s="263"/>
      <c r="P959" s="263"/>
      <c r="Q959" s="263"/>
      <c r="R959" s="263"/>
      <c r="S959" s="263"/>
      <c r="T959" s="264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65" t="s">
        <v>267</v>
      </c>
      <c r="AU959" s="265" t="s">
        <v>87</v>
      </c>
      <c r="AV959" s="15" t="s">
        <v>263</v>
      </c>
      <c r="AW959" s="15" t="s">
        <v>37</v>
      </c>
      <c r="AX959" s="15" t="s">
        <v>85</v>
      </c>
      <c r="AY959" s="265" t="s">
        <v>258</v>
      </c>
    </row>
    <row r="960" s="2" customFormat="1" ht="24.15" customHeight="1">
      <c r="A960" s="40"/>
      <c r="B960" s="41"/>
      <c r="C960" s="279" t="s">
        <v>1341</v>
      </c>
      <c r="D960" s="279" t="s">
        <v>419</v>
      </c>
      <c r="E960" s="280" t="s">
        <v>1342</v>
      </c>
      <c r="F960" s="281" t="s">
        <v>1343</v>
      </c>
      <c r="G960" s="282" t="s">
        <v>117</v>
      </c>
      <c r="H960" s="283">
        <v>790.62900000000002</v>
      </c>
      <c r="I960" s="284"/>
      <c r="J960" s="285">
        <f>ROUND(I960*H960,2)</f>
        <v>0</v>
      </c>
      <c r="K960" s="281" t="s">
        <v>273</v>
      </c>
      <c r="L960" s="286"/>
      <c r="M960" s="287" t="s">
        <v>35</v>
      </c>
      <c r="N960" s="288" t="s">
        <v>49</v>
      </c>
      <c r="O960" s="86"/>
      <c r="P960" s="225">
        <f>O960*H960</f>
        <v>0</v>
      </c>
      <c r="Q960" s="225">
        <v>0.0018</v>
      </c>
      <c r="R960" s="225">
        <f>Q960*H960</f>
        <v>1.4231322</v>
      </c>
      <c r="S960" s="225">
        <v>0</v>
      </c>
      <c r="T960" s="226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7" t="s">
        <v>539</v>
      </c>
      <c r="AT960" s="227" t="s">
        <v>419</v>
      </c>
      <c r="AU960" s="227" t="s">
        <v>87</v>
      </c>
      <c r="AY960" s="19" t="s">
        <v>258</v>
      </c>
      <c r="BE960" s="228">
        <f>IF(N960="základní",J960,0)</f>
        <v>0</v>
      </c>
      <c r="BF960" s="228">
        <f>IF(N960="snížená",J960,0)</f>
        <v>0</v>
      </c>
      <c r="BG960" s="228">
        <f>IF(N960="zákl. přenesená",J960,0)</f>
        <v>0</v>
      </c>
      <c r="BH960" s="228">
        <f>IF(N960="sníž. přenesená",J960,0)</f>
        <v>0</v>
      </c>
      <c r="BI960" s="228">
        <f>IF(N960="nulová",J960,0)</f>
        <v>0</v>
      </c>
      <c r="BJ960" s="19" t="s">
        <v>85</v>
      </c>
      <c r="BK960" s="228">
        <f>ROUND(I960*H960,2)</f>
        <v>0</v>
      </c>
      <c r="BL960" s="19" t="s">
        <v>425</v>
      </c>
      <c r="BM960" s="227" t="s">
        <v>1344</v>
      </c>
    </row>
    <row r="961" s="14" customFormat="1">
      <c r="A961" s="14"/>
      <c r="B961" s="244"/>
      <c r="C961" s="245"/>
      <c r="D961" s="229" t="s">
        <v>267</v>
      </c>
      <c r="E961" s="246" t="s">
        <v>35</v>
      </c>
      <c r="F961" s="247" t="s">
        <v>1345</v>
      </c>
      <c r="G961" s="245"/>
      <c r="H961" s="248">
        <v>738.22000000000003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267</v>
      </c>
      <c r="AU961" s="254" t="s">
        <v>87</v>
      </c>
      <c r="AV961" s="14" t="s">
        <v>87</v>
      </c>
      <c r="AW961" s="14" t="s">
        <v>37</v>
      </c>
      <c r="AX961" s="14" t="s">
        <v>78</v>
      </c>
      <c r="AY961" s="254" t="s">
        <v>258</v>
      </c>
    </row>
    <row r="962" s="14" customFormat="1">
      <c r="A962" s="14"/>
      <c r="B962" s="244"/>
      <c r="C962" s="245"/>
      <c r="D962" s="229" t="s">
        <v>267</v>
      </c>
      <c r="E962" s="246" t="s">
        <v>35</v>
      </c>
      <c r="F962" s="247" t="s">
        <v>1346</v>
      </c>
      <c r="G962" s="245"/>
      <c r="H962" s="248">
        <v>9.2599999999999998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267</v>
      </c>
      <c r="AU962" s="254" t="s">
        <v>87</v>
      </c>
      <c r="AV962" s="14" t="s">
        <v>87</v>
      </c>
      <c r="AW962" s="14" t="s">
        <v>37</v>
      </c>
      <c r="AX962" s="14" t="s">
        <v>78</v>
      </c>
      <c r="AY962" s="254" t="s">
        <v>258</v>
      </c>
    </row>
    <row r="963" s="16" customFormat="1">
      <c r="A963" s="16"/>
      <c r="B963" s="268"/>
      <c r="C963" s="269"/>
      <c r="D963" s="229" t="s">
        <v>267</v>
      </c>
      <c r="E963" s="270" t="s">
        <v>35</v>
      </c>
      <c r="F963" s="271" t="s">
        <v>278</v>
      </c>
      <c r="G963" s="269"/>
      <c r="H963" s="272">
        <v>747.48000000000002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278" t="s">
        <v>267</v>
      </c>
      <c r="AU963" s="278" t="s">
        <v>87</v>
      </c>
      <c r="AV963" s="16" t="s">
        <v>126</v>
      </c>
      <c r="AW963" s="16" t="s">
        <v>37</v>
      </c>
      <c r="AX963" s="16" t="s">
        <v>78</v>
      </c>
      <c r="AY963" s="278" t="s">
        <v>258</v>
      </c>
    </row>
    <row r="964" s="14" customFormat="1">
      <c r="A964" s="14"/>
      <c r="B964" s="244"/>
      <c r="C964" s="245"/>
      <c r="D964" s="229" t="s">
        <v>267</v>
      </c>
      <c r="E964" s="246" t="s">
        <v>35</v>
      </c>
      <c r="F964" s="247" t="s">
        <v>1347</v>
      </c>
      <c r="G964" s="245"/>
      <c r="H964" s="248">
        <v>1.5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267</v>
      </c>
      <c r="AU964" s="254" t="s">
        <v>87</v>
      </c>
      <c r="AV964" s="14" t="s">
        <v>87</v>
      </c>
      <c r="AW964" s="14" t="s">
        <v>37</v>
      </c>
      <c r="AX964" s="14" t="s">
        <v>78</v>
      </c>
      <c r="AY964" s="254" t="s">
        <v>258</v>
      </c>
    </row>
    <row r="965" s="14" customFormat="1">
      <c r="A965" s="14"/>
      <c r="B965" s="244"/>
      <c r="C965" s="245"/>
      <c r="D965" s="229" t="s">
        <v>267</v>
      </c>
      <c r="E965" s="246" t="s">
        <v>35</v>
      </c>
      <c r="F965" s="247" t="s">
        <v>1348</v>
      </c>
      <c r="G965" s="245"/>
      <c r="H965" s="248">
        <v>4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267</v>
      </c>
      <c r="AU965" s="254" t="s">
        <v>87</v>
      </c>
      <c r="AV965" s="14" t="s">
        <v>87</v>
      </c>
      <c r="AW965" s="14" t="s">
        <v>37</v>
      </c>
      <c r="AX965" s="14" t="s">
        <v>78</v>
      </c>
      <c r="AY965" s="254" t="s">
        <v>258</v>
      </c>
    </row>
    <row r="966" s="16" customFormat="1">
      <c r="A966" s="16"/>
      <c r="B966" s="268"/>
      <c r="C966" s="269"/>
      <c r="D966" s="229" t="s">
        <v>267</v>
      </c>
      <c r="E966" s="270" t="s">
        <v>35</v>
      </c>
      <c r="F966" s="271" t="s">
        <v>278</v>
      </c>
      <c r="G966" s="269"/>
      <c r="H966" s="272">
        <v>5.5</v>
      </c>
      <c r="I966" s="273"/>
      <c r="J966" s="269"/>
      <c r="K966" s="269"/>
      <c r="L966" s="274"/>
      <c r="M966" s="275"/>
      <c r="N966" s="276"/>
      <c r="O966" s="276"/>
      <c r="P966" s="276"/>
      <c r="Q966" s="276"/>
      <c r="R966" s="276"/>
      <c r="S966" s="276"/>
      <c r="T966" s="277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8" t="s">
        <v>267</v>
      </c>
      <c r="AU966" s="278" t="s">
        <v>87</v>
      </c>
      <c r="AV966" s="16" t="s">
        <v>126</v>
      </c>
      <c r="AW966" s="16" t="s">
        <v>37</v>
      </c>
      <c r="AX966" s="16" t="s">
        <v>78</v>
      </c>
      <c r="AY966" s="278" t="s">
        <v>258</v>
      </c>
    </row>
    <row r="967" s="15" customFormat="1">
      <c r="A967" s="15"/>
      <c r="B967" s="255"/>
      <c r="C967" s="256"/>
      <c r="D967" s="229" t="s">
        <v>267</v>
      </c>
      <c r="E967" s="257" t="s">
        <v>35</v>
      </c>
      <c r="F967" s="258" t="s">
        <v>270</v>
      </c>
      <c r="G967" s="256"/>
      <c r="H967" s="259">
        <v>752.98000000000002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5" t="s">
        <v>267</v>
      </c>
      <c r="AU967" s="265" t="s">
        <v>87</v>
      </c>
      <c r="AV967" s="15" t="s">
        <v>263</v>
      </c>
      <c r="AW967" s="15" t="s">
        <v>37</v>
      </c>
      <c r="AX967" s="15" t="s">
        <v>85</v>
      </c>
      <c r="AY967" s="265" t="s">
        <v>258</v>
      </c>
    </row>
    <row r="968" s="14" customFormat="1">
      <c r="A968" s="14"/>
      <c r="B968" s="244"/>
      <c r="C968" s="245"/>
      <c r="D968" s="229" t="s">
        <v>267</v>
      </c>
      <c r="E968" s="245"/>
      <c r="F968" s="247" t="s">
        <v>1349</v>
      </c>
      <c r="G968" s="245"/>
      <c r="H968" s="248">
        <v>790.62900000000002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267</v>
      </c>
      <c r="AU968" s="254" t="s">
        <v>87</v>
      </c>
      <c r="AV968" s="14" t="s">
        <v>87</v>
      </c>
      <c r="AW968" s="14" t="s">
        <v>4</v>
      </c>
      <c r="AX968" s="14" t="s">
        <v>85</v>
      </c>
      <c r="AY968" s="254" t="s">
        <v>258</v>
      </c>
    </row>
    <row r="969" s="2" customFormat="1" ht="24.15" customHeight="1">
      <c r="A969" s="40"/>
      <c r="B969" s="41"/>
      <c r="C969" s="279" t="s">
        <v>1350</v>
      </c>
      <c r="D969" s="279" t="s">
        <v>419</v>
      </c>
      <c r="E969" s="280" t="s">
        <v>1351</v>
      </c>
      <c r="F969" s="281" t="s">
        <v>1352</v>
      </c>
      <c r="G969" s="282" t="s">
        <v>117</v>
      </c>
      <c r="H969" s="283">
        <v>250.173</v>
      </c>
      <c r="I969" s="284"/>
      <c r="J969" s="285">
        <f>ROUND(I969*H969,2)</f>
        <v>0</v>
      </c>
      <c r="K969" s="281" t="s">
        <v>273</v>
      </c>
      <c r="L969" s="286"/>
      <c r="M969" s="287" t="s">
        <v>35</v>
      </c>
      <c r="N969" s="288" t="s">
        <v>49</v>
      </c>
      <c r="O969" s="86"/>
      <c r="P969" s="225">
        <f>O969*H969</f>
        <v>0</v>
      </c>
      <c r="Q969" s="225">
        <v>0.0020999999999999999</v>
      </c>
      <c r="R969" s="225">
        <f>Q969*H969</f>
        <v>0.52536329999999998</v>
      </c>
      <c r="S969" s="225">
        <v>0</v>
      </c>
      <c r="T969" s="22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27" t="s">
        <v>539</v>
      </c>
      <c r="AT969" s="227" t="s">
        <v>419</v>
      </c>
      <c r="AU969" s="227" t="s">
        <v>87</v>
      </c>
      <c r="AY969" s="19" t="s">
        <v>258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19" t="s">
        <v>85</v>
      </c>
      <c r="BK969" s="228">
        <f>ROUND(I969*H969,2)</f>
        <v>0</v>
      </c>
      <c r="BL969" s="19" t="s">
        <v>425</v>
      </c>
      <c r="BM969" s="227" t="s">
        <v>1353</v>
      </c>
    </row>
    <row r="970" s="14" customFormat="1">
      <c r="A970" s="14"/>
      <c r="B970" s="244"/>
      <c r="C970" s="245"/>
      <c r="D970" s="229" t="s">
        <v>267</v>
      </c>
      <c r="E970" s="246" t="s">
        <v>35</v>
      </c>
      <c r="F970" s="247" t="s">
        <v>1354</v>
      </c>
      <c r="G970" s="245"/>
      <c r="H970" s="248">
        <v>109.74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267</v>
      </c>
      <c r="AU970" s="254" t="s">
        <v>87</v>
      </c>
      <c r="AV970" s="14" t="s">
        <v>87</v>
      </c>
      <c r="AW970" s="14" t="s">
        <v>37</v>
      </c>
      <c r="AX970" s="14" t="s">
        <v>78</v>
      </c>
      <c r="AY970" s="254" t="s">
        <v>258</v>
      </c>
    </row>
    <row r="971" s="14" customFormat="1">
      <c r="A971" s="14"/>
      <c r="B971" s="244"/>
      <c r="C971" s="245"/>
      <c r="D971" s="229" t="s">
        <v>267</v>
      </c>
      <c r="E971" s="246" t="s">
        <v>35</v>
      </c>
      <c r="F971" s="247" t="s">
        <v>1355</v>
      </c>
      <c r="G971" s="245"/>
      <c r="H971" s="248">
        <v>128.52000000000001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267</v>
      </c>
      <c r="AU971" s="254" t="s">
        <v>87</v>
      </c>
      <c r="AV971" s="14" t="s">
        <v>87</v>
      </c>
      <c r="AW971" s="14" t="s">
        <v>37</v>
      </c>
      <c r="AX971" s="14" t="s">
        <v>78</v>
      </c>
      <c r="AY971" s="254" t="s">
        <v>258</v>
      </c>
    </row>
    <row r="972" s="15" customFormat="1">
      <c r="A972" s="15"/>
      <c r="B972" s="255"/>
      <c r="C972" s="256"/>
      <c r="D972" s="229" t="s">
        <v>267</v>
      </c>
      <c r="E972" s="257" t="s">
        <v>35</v>
      </c>
      <c r="F972" s="258" t="s">
        <v>270</v>
      </c>
      <c r="G972" s="256"/>
      <c r="H972" s="259">
        <v>238.25999999999999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5" t="s">
        <v>267</v>
      </c>
      <c r="AU972" s="265" t="s">
        <v>87</v>
      </c>
      <c r="AV972" s="15" t="s">
        <v>263</v>
      </c>
      <c r="AW972" s="15" t="s">
        <v>37</v>
      </c>
      <c r="AX972" s="15" t="s">
        <v>85</v>
      </c>
      <c r="AY972" s="265" t="s">
        <v>258</v>
      </c>
    </row>
    <row r="973" s="14" customFormat="1">
      <c r="A973" s="14"/>
      <c r="B973" s="244"/>
      <c r="C973" s="245"/>
      <c r="D973" s="229" t="s">
        <v>267</v>
      </c>
      <c r="E973" s="245"/>
      <c r="F973" s="247" t="s">
        <v>1356</v>
      </c>
      <c r="G973" s="245"/>
      <c r="H973" s="248">
        <v>250.173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267</v>
      </c>
      <c r="AU973" s="254" t="s">
        <v>87</v>
      </c>
      <c r="AV973" s="14" t="s">
        <v>87</v>
      </c>
      <c r="AW973" s="14" t="s">
        <v>4</v>
      </c>
      <c r="AX973" s="14" t="s">
        <v>85</v>
      </c>
      <c r="AY973" s="254" t="s">
        <v>258</v>
      </c>
    </row>
    <row r="974" s="2" customFormat="1" ht="24.15" customHeight="1">
      <c r="A974" s="40"/>
      <c r="B974" s="41"/>
      <c r="C974" s="279" t="s">
        <v>1357</v>
      </c>
      <c r="D974" s="279" t="s">
        <v>419</v>
      </c>
      <c r="E974" s="280" t="s">
        <v>1358</v>
      </c>
      <c r="F974" s="281" t="s">
        <v>1359</v>
      </c>
      <c r="G974" s="282" t="s">
        <v>117</v>
      </c>
      <c r="H974" s="283">
        <v>32.969999999999999</v>
      </c>
      <c r="I974" s="284"/>
      <c r="J974" s="285">
        <f>ROUND(I974*H974,2)</f>
        <v>0</v>
      </c>
      <c r="K974" s="281" t="s">
        <v>273</v>
      </c>
      <c r="L974" s="286"/>
      <c r="M974" s="287" t="s">
        <v>35</v>
      </c>
      <c r="N974" s="288" t="s">
        <v>49</v>
      </c>
      <c r="O974" s="86"/>
      <c r="P974" s="225">
        <f>O974*H974</f>
        <v>0</v>
      </c>
      <c r="Q974" s="225">
        <v>0.0023999999999999998</v>
      </c>
      <c r="R974" s="225">
        <f>Q974*H974</f>
        <v>0.07912799999999999</v>
      </c>
      <c r="S974" s="225">
        <v>0</v>
      </c>
      <c r="T974" s="226">
        <f>S974*H974</f>
        <v>0</v>
      </c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R974" s="227" t="s">
        <v>539</v>
      </c>
      <c r="AT974" s="227" t="s">
        <v>419</v>
      </c>
      <c r="AU974" s="227" t="s">
        <v>87</v>
      </c>
      <c r="AY974" s="19" t="s">
        <v>258</v>
      </c>
      <c r="BE974" s="228">
        <f>IF(N974="základní",J974,0)</f>
        <v>0</v>
      </c>
      <c r="BF974" s="228">
        <f>IF(N974="snížená",J974,0)</f>
        <v>0</v>
      </c>
      <c r="BG974" s="228">
        <f>IF(N974="zákl. přenesená",J974,0)</f>
        <v>0</v>
      </c>
      <c r="BH974" s="228">
        <f>IF(N974="sníž. přenesená",J974,0)</f>
        <v>0</v>
      </c>
      <c r="BI974" s="228">
        <f>IF(N974="nulová",J974,0)</f>
        <v>0</v>
      </c>
      <c r="BJ974" s="19" t="s">
        <v>85</v>
      </c>
      <c r="BK974" s="228">
        <f>ROUND(I974*H974,2)</f>
        <v>0</v>
      </c>
      <c r="BL974" s="19" t="s">
        <v>425</v>
      </c>
      <c r="BM974" s="227" t="s">
        <v>1360</v>
      </c>
    </row>
    <row r="975" s="14" customFormat="1">
      <c r="A975" s="14"/>
      <c r="B975" s="244"/>
      <c r="C975" s="245"/>
      <c r="D975" s="229" t="s">
        <v>267</v>
      </c>
      <c r="E975" s="246" t="s">
        <v>35</v>
      </c>
      <c r="F975" s="247" t="s">
        <v>1361</v>
      </c>
      <c r="G975" s="245"/>
      <c r="H975" s="248">
        <v>16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267</v>
      </c>
      <c r="AU975" s="254" t="s">
        <v>87</v>
      </c>
      <c r="AV975" s="14" t="s">
        <v>87</v>
      </c>
      <c r="AW975" s="14" t="s">
        <v>37</v>
      </c>
      <c r="AX975" s="14" t="s">
        <v>78</v>
      </c>
      <c r="AY975" s="254" t="s">
        <v>258</v>
      </c>
    </row>
    <row r="976" s="14" customFormat="1">
      <c r="A976" s="14"/>
      <c r="B976" s="244"/>
      <c r="C976" s="245"/>
      <c r="D976" s="229" t="s">
        <v>267</v>
      </c>
      <c r="E976" s="246" t="s">
        <v>35</v>
      </c>
      <c r="F976" s="247" t="s">
        <v>1362</v>
      </c>
      <c r="G976" s="245"/>
      <c r="H976" s="248">
        <v>15.4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267</v>
      </c>
      <c r="AU976" s="254" t="s">
        <v>87</v>
      </c>
      <c r="AV976" s="14" t="s">
        <v>87</v>
      </c>
      <c r="AW976" s="14" t="s">
        <v>37</v>
      </c>
      <c r="AX976" s="14" t="s">
        <v>78</v>
      </c>
      <c r="AY976" s="254" t="s">
        <v>258</v>
      </c>
    </row>
    <row r="977" s="15" customFormat="1">
      <c r="A977" s="15"/>
      <c r="B977" s="255"/>
      <c r="C977" s="256"/>
      <c r="D977" s="229" t="s">
        <v>267</v>
      </c>
      <c r="E977" s="257" t="s">
        <v>35</v>
      </c>
      <c r="F977" s="258" t="s">
        <v>270</v>
      </c>
      <c r="G977" s="256"/>
      <c r="H977" s="259">
        <v>31.399999999999999</v>
      </c>
      <c r="I977" s="260"/>
      <c r="J977" s="256"/>
      <c r="K977" s="256"/>
      <c r="L977" s="261"/>
      <c r="M977" s="262"/>
      <c r="N977" s="263"/>
      <c r="O977" s="263"/>
      <c r="P977" s="263"/>
      <c r="Q977" s="263"/>
      <c r="R977" s="263"/>
      <c r="S977" s="263"/>
      <c r="T977" s="264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5" t="s">
        <v>267</v>
      </c>
      <c r="AU977" s="265" t="s">
        <v>87</v>
      </c>
      <c r="AV977" s="15" t="s">
        <v>263</v>
      </c>
      <c r="AW977" s="15" t="s">
        <v>37</v>
      </c>
      <c r="AX977" s="15" t="s">
        <v>85</v>
      </c>
      <c r="AY977" s="265" t="s">
        <v>258</v>
      </c>
    </row>
    <row r="978" s="14" customFormat="1">
      <c r="A978" s="14"/>
      <c r="B978" s="244"/>
      <c r="C978" s="245"/>
      <c r="D978" s="229" t="s">
        <v>267</v>
      </c>
      <c r="E978" s="245"/>
      <c r="F978" s="247" t="s">
        <v>1363</v>
      </c>
      <c r="G978" s="245"/>
      <c r="H978" s="248">
        <v>32.969999999999999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267</v>
      </c>
      <c r="AU978" s="254" t="s">
        <v>87</v>
      </c>
      <c r="AV978" s="14" t="s">
        <v>87</v>
      </c>
      <c r="AW978" s="14" t="s">
        <v>4</v>
      </c>
      <c r="AX978" s="14" t="s">
        <v>85</v>
      </c>
      <c r="AY978" s="254" t="s">
        <v>258</v>
      </c>
    </row>
    <row r="979" s="2" customFormat="1" ht="44.25" customHeight="1">
      <c r="A979" s="40"/>
      <c r="B979" s="41"/>
      <c r="C979" s="216" t="s">
        <v>1364</v>
      </c>
      <c r="D979" s="216" t="s">
        <v>260</v>
      </c>
      <c r="E979" s="217" t="s">
        <v>1365</v>
      </c>
      <c r="F979" s="218" t="s">
        <v>1366</v>
      </c>
      <c r="G979" s="219" t="s">
        <v>117</v>
      </c>
      <c r="H979" s="220">
        <v>36.700000000000003</v>
      </c>
      <c r="I979" s="221"/>
      <c r="J979" s="222">
        <f>ROUND(I979*H979,2)</f>
        <v>0</v>
      </c>
      <c r="K979" s="218" t="s">
        <v>273</v>
      </c>
      <c r="L979" s="46"/>
      <c r="M979" s="223" t="s">
        <v>35</v>
      </c>
      <c r="N979" s="224" t="s">
        <v>49</v>
      </c>
      <c r="O979" s="86"/>
      <c r="P979" s="225">
        <f>O979*H979</f>
        <v>0</v>
      </c>
      <c r="Q979" s="225">
        <v>0.0060600000000000003</v>
      </c>
      <c r="R979" s="225">
        <f>Q979*H979</f>
        <v>0.22240200000000002</v>
      </c>
      <c r="S979" s="225">
        <v>0</v>
      </c>
      <c r="T979" s="226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27" t="s">
        <v>425</v>
      </c>
      <c r="AT979" s="227" t="s">
        <v>260</v>
      </c>
      <c r="AU979" s="227" t="s">
        <v>87</v>
      </c>
      <c r="AY979" s="19" t="s">
        <v>258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19" t="s">
        <v>85</v>
      </c>
      <c r="BK979" s="228">
        <f>ROUND(I979*H979,2)</f>
        <v>0</v>
      </c>
      <c r="BL979" s="19" t="s">
        <v>425</v>
      </c>
      <c r="BM979" s="227" t="s">
        <v>1367</v>
      </c>
    </row>
    <row r="980" s="2" customFormat="1">
      <c r="A980" s="40"/>
      <c r="B980" s="41"/>
      <c r="C980" s="42"/>
      <c r="D980" s="266" t="s">
        <v>275</v>
      </c>
      <c r="E980" s="42"/>
      <c r="F980" s="267" t="s">
        <v>1368</v>
      </c>
      <c r="G980" s="42"/>
      <c r="H980" s="42"/>
      <c r="I980" s="231"/>
      <c r="J980" s="42"/>
      <c r="K980" s="42"/>
      <c r="L980" s="46"/>
      <c r="M980" s="232"/>
      <c r="N980" s="233"/>
      <c r="O980" s="86"/>
      <c r="P980" s="86"/>
      <c r="Q980" s="86"/>
      <c r="R980" s="86"/>
      <c r="S980" s="86"/>
      <c r="T980" s="87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275</v>
      </c>
      <c r="AU980" s="19" t="s">
        <v>87</v>
      </c>
    </row>
    <row r="981" s="14" customFormat="1">
      <c r="A981" s="14"/>
      <c r="B981" s="244"/>
      <c r="C981" s="245"/>
      <c r="D981" s="229" t="s">
        <v>267</v>
      </c>
      <c r="E981" s="246" t="s">
        <v>35</v>
      </c>
      <c r="F981" s="247" t="s">
        <v>1369</v>
      </c>
      <c r="G981" s="245"/>
      <c r="H981" s="248">
        <v>36.700000000000003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267</v>
      </c>
      <c r="AU981" s="254" t="s">
        <v>87</v>
      </c>
      <c r="AV981" s="14" t="s">
        <v>87</v>
      </c>
      <c r="AW981" s="14" t="s">
        <v>37</v>
      </c>
      <c r="AX981" s="14" t="s">
        <v>85</v>
      </c>
      <c r="AY981" s="254" t="s">
        <v>258</v>
      </c>
    </row>
    <row r="982" s="2" customFormat="1" ht="24.15" customHeight="1">
      <c r="A982" s="40"/>
      <c r="B982" s="41"/>
      <c r="C982" s="279" t="s">
        <v>1370</v>
      </c>
      <c r="D982" s="279" t="s">
        <v>419</v>
      </c>
      <c r="E982" s="280" t="s">
        <v>737</v>
      </c>
      <c r="F982" s="281" t="s">
        <v>738</v>
      </c>
      <c r="G982" s="282" t="s">
        <v>117</v>
      </c>
      <c r="H982" s="283">
        <v>40.369999999999997</v>
      </c>
      <c r="I982" s="284"/>
      <c r="J982" s="285">
        <f>ROUND(I982*H982,2)</f>
        <v>0</v>
      </c>
      <c r="K982" s="281" t="s">
        <v>273</v>
      </c>
      <c r="L982" s="286"/>
      <c r="M982" s="287" t="s">
        <v>35</v>
      </c>
      <c r="N982" s="288" t="s">
        <v>49</v>
      </c>
      <c r="O982" s="86"/>
      <c r="P982" s="225">
        <f>O982*H982</f>
        <v>0</v>
      </c>
      <c r="Q982" s="225">
        <v>0.0044999999999999997</v>
      </c>
      <c r="R982" s="225">
        <f>Q982*H982</f>
        <v>0.18166499999999997</v>
      </c>
      <c r="S982" s="225">
        <v>0</v>
      </c>
      <c r="T982" s="226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7" t="s">
        <v>539</v>
      </c>
      <c r="AT982" s="227" t="s">
        <v>419</v>
      </c>
      <c r="AU982" s="227" t="s">
        <v>87</v>
      </c>
      <c r="AY982" s="19" t="s">
        <v>258</v>
      </c>
      <c r="BE982" s="228">
        <f>IF(N982="základní",J982,0)</f>
        <v>0</v>
      </c>
      <c r="BF982" s="228">
        <f>IF(N982="snížená",J982,0)</f>
        <v>0</v>
      </c>
      <c r="BG982" s="228">
        <f>IF(N982="zákl. přenesená",J982,0)</f>
        <v>0</v>
      </c>
      <c r="BH982" s="228">
        <f>IF(N982="sníž. přenesená",J982,0)</f>
        <v>0</v>
      </c>
      <c r="BI982" s="228">
        <f>IF(N982="nulová",J982,0)</f>
        <v>0</v>
      </c>
      <c r="BJ982" s="19" t="s">
        <v>85</v>
      </c>
      <c r="BK982" s="228">
        <f>ROUND(I982*H982,2)</f>
        <v>0</v>
      </c>
      <c r="BL982" s="19" t="s">
        <v>425</v>
      </c>
      <c r="BM982" s="227" t="s">
        <v>1371</v>
      </c>
    </row>
    <row r="983" s="14" customFormat="1">
      <c r="A983" s="14"/>
      <c r="B983" s="244"/>
      <c r="C983" s="245"/>
      <c r="D983" s="229" t="s">
        <v>267</v>
      </c>
      <c r="E983" s="246" t="s">
        <v>35</v>
      </c>
      <c r="F983" s="247" t="s">
        <v>1369</v>
      </c>
      <c r="G983" s="245"/>
      <c r="H983" s="248">
        <v>36.700000000000003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267</v>
      </c>
      <c r="AU983" s="254" t="s">
        <v>87</v>
      </c>
      <c r="AV983" s="14" t="s">
        <v>87</v>
      </c>
      <c r="AW983" s="14" t="s">
        <v>37</v>
      </c>
      <c r="AX983" s="14" t="s">
        <v>85</v>
      </c>
      <c r="AY983" s="254" t="s">
        <v>258</v>
      </c>
    </row>
    <row r="984" s="14" customFormat="1">
      <c r="A984" s="14"/>
      <c r="B984" s="244"/>
      <c r="C984" s="245"/>
      <c r="D984" s="229" t="s">
        <v>267</v>
      </c>
      <c r="E984" s="245"/>
      <c r="F984" s="247" t="s">
        <v>1372</v>
      </c>
      <c r="G984" s="245"/>
      <c r="H984" s="248">
        <v>40.369999999999997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267</v>
      </c>
      <c r="AU984" s="254" t="s">
        <v>87</v>
      </c>
      <c r="AV984" s="14" t="s">
        <v>87</v>
      </c>
      <c r="AW984" s="14" t="s">
        <v>4</v>
      </c>
      <c r="AX984" s="14" t="s">
        <v>85</v>
      </c>
      <c r="AY984" s="254" t="s">
        <v>258</v>
      </c>
    </row>
    <row r="985" s="2" customFormat="1" ht="37.8" customHeight="1">
      <c r="A985" s="40"/>
      <c r="B985" s="41"/>
      <c r="C985" s="216" t="s">
        <v>1373</v>
      </c>
      <c r="D985" s="216" t="s">
        <v>260</v>
      </c>
      <c r="E985" s="217" t="s">
        <v>1374</v>
      </c>
      <c r="F985" s="218" t="s">
        <v>1375</v>
      </c>
      <c r="G985" s="219" t="s">
        <v>117</v>
      </c>
      <c r="H985" s="220">
        <v>254.15799999999999</v>
      </c>
      <c r="I985" s="221"/>
      <c r="J985" s="222">
        <f>ROUND(I985*H985,2)</f>
        <v>0</v>
      </c>
      <c r="K985" s="218" t="s">
        <v>273</v>
      </c>
      <c r="L985" s="46"/>
      <c r="M985" s="223" t="s">
        <v>35</v>
      </c>
      <c r="N985" s="224" t="s">
        <v>49</v>
      </c>
      <c r="O985" s="86"/>
      <c r="P985" s="225">
        <f>O985*H985</f>
        <v>0</v>
      </c>
      <c r="Q985" s="225">
        <v>0.0030000000000000001</v>
      </c>
      <c r="R985" s="225">
        <f>Q985*H985</f>
        <v>0.76247399999999999</v>
      </c>
      <c r="S985" s="225">
        <v>0</v>
      </c>
      <c r="T985" s="226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7" t="s">
        <v>425</v>
      </c>
      <c r="AT985" s="227" t="s">
        <v>260</v>
      </c>
      <c r="AU985" s="227" t="s">
        <v>87</v>
      </c>
      <c r="AY985" s="19" t="s">
        <v>258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19" t="s">
        <v>85</v>
      </c>
      <c r="BK985" s="228">
        <f>ROUND(I985*H985,2)</f>
        <v>0</v>
      </c>
      <c r="BL985" s="19" t="s">
        <v>425</v>
      </c>
      <c r="BM985" s="227" t="s">
        <v>1376</v>
      </c>
    </row>
    <row r="986" s="2" customFormat="1">
      <c r="A986" s="40"/>
      <c r="B986" s="41"/>
      <c r="C986" s="42"/>
      <c r="D986" s="266" t="s">
        <v>275</v>
      </c>
      <c r="E986" s="42"/>
      <c r="F986" s="267" t="s">
        <v>1377</v>
      </c>
      <c r="G986" s="42"/>
      <c r="H986" s="42"/>
      <c r="I986" s="231"/>
      <c r="J986" s="42"/>
      <c r="K986" s="42"/>
      <c r="L986" s="46"/>
      <c r="M986" s="232"/>
      <c r="N986" s="233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275</v>
      </c>
      <c r="AU986" s="19" t="s">
        <v>87</v>
      </c>
    </row>
    <row r="987" s="14" customFormat="1">
      <c r="A987" s="14"/>
      <c r="B987" s="244"/>
      <c r="C987" s="245"/>
      <c r="D987" s="229" t="s">
        <v>267</v>
      </c>
      <c r="E987" s="246" t="s">
        <v>35</v>
      </c>
      <c r="F987" s="247" t="s">
        <v>1378</v>
      </c>
      <c r="G987" s="245"/>
      <c r="H987" s="248">
        <v>254.15799999999999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267</v>
      </c>
      <c r="AU987" s="254" t="s">
        <v>87</v>
      </c>
      <c r="AV987" s="14" t="s">
        <v>87</v>
      </c>
      <c r="AW987" s="14" t="s">
        <v>37</v>
      </c>
      <c r="AX987" s="14" t="s">
        <v>85</v>
      </c>
      <c r="AY987" s="254" t="s">
        <v>258</v>
      </c>
    </row>
    <row r="988" s="2" customFormat="1" ht="24.15" customHeight="1">
      <c r="A988" s="40"/>
      <c r="B988" s="41"/>
      <c r="C988" s="279" t="s">
        <v>1379</v>
      </c>
      <c r="D988" s="279" t="s">
        <v>419</v>
      </c>
      <c r="E988" s="280" t="s">
        <v>717</v>
      </c>
      <c r="F988" s="281" t="s">
        <v>718</v>
      </c>
      <c r="G988" s="282" t="s">
        <v>117</v>
      </c>
      <c r="H988" s="283">
        <v>208.41399999999999</v>
      </c>
      <c r="I988" s="284"/>
      <c r="J988" s="285">
        <f>ROUND(I988*H988,2)</f>
        <v>0</v>
      </c>
      <c r="K988" s="281" t="s">
        <v>273</v>
      </c>
      <c r="L988" s="286"/>
      <c r="M988" s="287" t="s">
        <v>35</v>
      </c>
      <c r="N988" s="288" t="s">
        <v>49</v>
      </c>
      <c r="O988" s="86"/>
      <c r="P988" s="225">
        <f>O988*H988</f>
        <v>0</v>
      </c>
      <c r="Q988" s="225">
        <v>0.021000000000000001</v>
      </c>
      <c r="R988" s="225">
        <f>Q988*H988</f>
        <v>4.3766939999999996</v>
      </c>
      <c r="S988" s="225">
        <v>0</v>
      </c>
      <c r="T988" s="226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27" t="s">
        <v>197</v>
      </c>
      <c r="AT988" s="227" t="s">
        <v>419</v>
      </c>
      <c r="AU988" s="227" t="s">
        <v>87</v>
      </c>
      <c r="AY988" s="19" t="s">
        <v>258</v>
      </c>
      <c r="BE988" s="228">
        <f>IF(N988="základní",J988,0)</f>
        <v>0</v>
      </c>
      <c r="BF988" s="228">
        <f>IF(N988="snížená",J988,0)</f>
        <v>0</v>
      </c>
      <c r="BG988" s="228">
        <f>IF(N988="zákl. přenesená",J988,0)</f>
        <v>0</v>
      </c>
      <c r="BH988" s="228">
        <f>IF(N988="sníž. přenesená",J988,0)</f>
        <v>0</v>
      </c>
      <c r="BI988" s="228">
        <f>IF(N988="nulová",J988,0)</f>
        <v>0</v>
      </c>
      <c r="BJ988" s="19" t="s">
        <v>85</v>
      </c>
      <c r="BK988" s="228">
        <f>ROUND(I988*H988,2)</f>
        <v>0</v>
      </c>
      <c r="BL988" s="19" t="s">
        <v>263</v>
      </c>
      <c r="BM988" s="227" t="s">
        <v>1380</v>
      </c>
    </row>
    <row r="989" s="14" customFormat="1">
      <c r="A989" s="14"/>
      <c r="B989" s="244"/>
      <c r="C989" s="245"/>
      <c r="D989" s="229" t="s">
        <v>267</v>
      </c>
      <c r="E989" s="246" t="s">
        <v>35</v>
      </c>
      <c r="F989" s="247" t="s">
        <v>144</v>
      </c>
      <c r="G989" s="245"/>
      <c r="H989" s="248">
        <v>200.398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267</v>
      </c>
      <c r="AU989" s="254" t="s">
        <v>87</v>
      </c>
      <c r="AV989" s="14" t="s">
        <v>87</v>
      </c>
      <c r="AW989" s="14" t="s">
        <v>37</v>
      </c>
      <c r="AX989" s="14" t="s">
        <v>85</v>
      </c>
      <c r="AY989" s="254" t="s">
        <v>258</v>
      </c>
    </row>
    <row r="990" s="14" customFormat="1">
      <c r="A990" s="14"/>
      <c r="B990" s="244"/>
      <c r="C990" s="245"/>
      <c r="D990" s="229" t="s">
        <v>267</v>
      </c>
      <c r="E990" s="245"/>
      <c r="F990" s="247" t="s">
        <v>1381</v>
      </c>
      <c r="G990" s="245"/>
      <c r="H990" s="248">
        <v>208.41399999999999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267</v>
      </c>
      <c r="AU990" s="254" t="s">
        <v>87</v>
      </c>
      <c r="AV990" s="14" t="s">
        <v>87</v>
      </c>
      <c r="AW990" s="14" t="s">
        <v>4</v>
      </c>
      <c r="AX990" s="14" t="s">
        <v>85</v>
      </c>
      <c r="AY990" s="254" t="s">
        <v>258</v>
      </c>
    </row>
    <row r="991" s="2" customFormat="1" ht="24.15" customHeight="1">
      <c r="A991" s="40"/>
      <c r="B991" s="41"/>
      <c r="C991" s="279" t="s">
        <v>1382</v>
      </c>
      <c r="D991" s="279" t="s">
        <v>419</v>
      </c>
      <c r="E991" s="280" t="s">
        <v>1383</v>
      </c>
      <c r="F991" s="281" t="s">
        <v>1384</v>
      </c>
      <c r="G991" s="282" t="s">
        <v>117</v>
      </c>
      <c r="H991" s="283">
        <v>55.909999999999997</v>
      </c>
      <c r="I991" s="284"/>
      <c r="J991" s="285">
        <f>ROUND(I991*H991,2)</f>
        <v>0</v>
      </c>
      <c r="K991" s="281" t="s">
        <v>273</v>
      </c>
      <c r="L991" s="286"/>
      <c r="M991" s="287" t="s">
        <v>35</v>
      </c>
      <c r="N991" s="288" t="s">
        <v>49</v>
      </c>
      <c r="O991" s="86"/>
      <c r="P991" s="225">
        <f>O991*H991</f>
        <v>0</v>
      </c>
      <c r="Q991" s="225">
        <v>0.0135</v>
      </c>
      <c r="R991" s="225">
        <f>Q991*H991</f>
        <v>0.75478499999999993</v>
      </c>
      <c r="S991" s="225">
        <v>0</v>
      </c>
      <c r="T991" s="226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27" t="s">
        <v>197</v>
      </c>
      <c r="AT991" s="227" t="s">
        <v>419</v>
      </c>
      <c r="AU991" s="227" t="s">
        <v>87</v>
      </c>
      <c r="AY991" s="19" t="s">
        <v>258</v>
      </c>
      <c r="BE991" s="228">
        <f>IF(N991="základní",J991,0)</f>
        <v>0</v>
      </c>
      <c r="BF991" s="228">
        <f>IF(N991="snížená",J991,0)</f>
        <v>0</v>
      </c>
      <c r="BG991" s="228">
        <f>IF(N991="zákl. přenesená",J991,0)</f>
        <v>0</v>
      </c>
      <c r="BH991" s="228">
        <f>IF(N991="sníž. přenesená",J991,0)</f>
        <v>0</v>
      </c>
      <c r="BI991" s="228">
        <f>IF(N991="nulová",J991,0)</f>
        <v>0</v>
      </c>
      <c r="BJ991" s="19" t="s">
        <v>85</v>
      </c>
      <c r="BK991" s="228">
        <f>ROUND(I991*H991,2)</f>
        <v>0</v>
      </c>
      <c r="BL991" s="19" t="s">
        <v>263</v>
      </c>
      <c r="BM991" s="227" t="s">
        <v>1385</v>
      </c>
    </row>
    <row r="992" s="14" customFormat="1">
      <c r="A992" s="14"/>
      <c r="B992" s="244"/>
      <c r="C992" s="245"/>
      <c r="D992" s="229" t="s">
        <v>267</v>
      </c>
      <c r="E992" s="246" t="s">
        <v>35</v>
      </c>
      <c r="F992" s="247" t="s">
        <v>141</v>
      </c>
      <c r="G992" s="245"/>
      <c r="H992" s="248">
        <v>53.759999999999998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267</v>
      </c>
      <c r="AU992" s="254" t="s">
        <v>87</v>
      </c>
      <c r="AV992" s="14" t="s">
        <v>87</v>
      </c>
      <c r="AW992" s="14" t="s">
        <v>37</v>
      </c>
      <c r="AX992" s="14" t="s">
        <v>85</v>
      </c>
      <c r="AY992" s="254" t="s">
        <v>258</v>
      </c>
    </row>
    <row r="993" s="14" customFormat="1">
      <c r="A993" s="14"/>
      <c r="B993" s="244"/>
      <c r="C993" s="245"/>
      <c r="D993" s="229" t="s">
        <v>267</v>
      </c>
      <c r="E993" s="245"/>
      <c r="F993" s="247" t="s">
        <v>1386</v>
      </c>
      <c r="G993" s="245"/>
      <c r="H993" s="248">
        <v>55.909999999999997</v>
      </c>
      <c r="I993" s="249"/>
      <c r="J993" s="245"/>
      <c r="K993" s="245"/>
      <c r="L993" s="250"/>
      <c r="M993" s="251"/>
      <c r="N993" s="252"/>
      <c r="O993" s="252"/>
      <c r="P993" s="252"/>
      <c r="Q993" s="252"/>
      <c r="R993" s="252"/>
      <c r="S993" s="252"/>
      <c r="T993" s="25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4" t="s">
        <v>267</v>
      </c>
      <c r="AU993" s="254" t="s">
        <v>87</v>
      </c>
      <c r="AV993" s="14" t="s">
        <v>87</v>
      </c>
      <c r="AW993" s="14" t="s">
        <v>4</v>
      </c>
      <c r="AX993" s="14" t="s">
        <v>85</v>
      </c>
      <c r="AY993" s="254" t="s">
        <v>258</v>
      </c>
    </row>
    <row r="994" s="2" customFormat="1" ht="49.05" customHeight="1">
      <c r="A994" s="40"/>
      <c r="B994" s="41"/>
      <c r="C994" s="216" t="s">
        <v>1387</v>
      </c>
      <c r="D994" s="216" t="s">
        <v>260</v>
      </c>
      <c r="E994" s="217" t="s">
        <v>1388</v>
      </c>
      <c r="F994" s="218" t="s">
        <v>1389</v>
      </c>
      <c r="G994" s="219" t="s">
        <v>117</v>
      </c>
      <c r="H994" s="220">
        <v>70.269999999999996</v>
      </c>
      <c r="I994" s="221"/>
      <c r="J994" s="222">
        <f>ROUND(I994*H994,2)</f>
        <v>0</v>
      </c>
      <c r="K994" s="218" t="s">
        <v>273</v>
      </c>
      <c r="L994" s="46"/>
      <c r="M994" s="223" t="s">
        <v>35</v>
      </c>
      <c r="N994" s="224" t="s">
        <v>49</v>
      </c>
      <c r="O994" s="86"/>
      <c r="P994" s="225">
        <f>O994*H994</f>
        <v>0</v>
      </c>
      <c r="Q994" s="225">
        <v>0</v>
      </c>
      <c r="R994" s="225">
        <f>Q994*H994</f>
        <v>0</v>
      </c>
      <c r="S994" s="225">
        <v>0.0052500000000000003</v>
      </c>
      <c r="T994" s="226">
        <f>S994*H994</f>
        <v>0.36891750000000001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27" t="s">
        <v>425</v>
      </c>
      <c r="AT994" s="227" t="s">
        <v>260</v>
      </c>
      <c r="AU994" s="227" t="s">
        <v>87</v>
      </c>
      <c r="AY994" s="19" t="s">
        <v>258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19" t="s">
        <v>85</v>
      </c>
      <c r="BK994" s="228">
        <f>ROUND(I994*H994,2)</f>
        <v>0</v>
      </c>
      <c r="BL994" s="19" t="s">
        <v>425</v>
      </c>
      <c r="BM994" s="227" t="s">
        <v>1390</v>
      </c>
    </row>
    <row r="995" s="2" customFormat="1">
      <c r="A995" s="40"/>
      <c r="B995" s="41"/>
      <c r="C995" s="42"/>
      <c r="D995" s="266" t="s">
        <v>275</v>
      </c>
      <c r="E995" s="42"/>
      <c r="F995" s="267" t="s">
        <v>1391</v>
      </c>
      <c r="G995" s="42"/>
      <c r="H995" s="42"/>
      <c r="I995" s="231"/>
      <c r="J995" s="42"/>
      <c r="K995" s="42"/>
      <c r="L995" s="46"/>
      <c r="M995" s="232"/>
      <c r="N995" s="233"/>
      <c r="O995" s="86"/>
      <c r="P995" s="86"/>
      <c r="Q995" s="86"/>
      <c r="R995" s="86"/>
      <c r="S995" s="86"/>
      <c r="T995" s="87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9" t="s">
        <v>275</v>
      </c>
      <c r="AU995" s="19" t="s">
        <v>87</v>
      </c>
    </row>
    <row r="996" s="13" customFormat="1">
      <c r="A996" s="13"/>
      <c r="B996" s="234"/>
      <c r="C996" s="235"/>
      <c r="D996" s="229" t="s">
        <v>267</v>
      </c>
      <c r="E996" s="236" t="s">
        <v>35</v>
      </c>
      <c r="F996" s="237" t="s">
        <v>1392</v>
      </c>
      <c r="G996" s="235"/>
      <c r="H996" s="236" t="s">
        <v>35</v>
      </c>
      <c r="I996" s="238"/>
      <c r="J996" s="235"/>
      <c r="K996" s="235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267</v>
      </c>
      <c r="AU996" s="243" t="s">
        <v>87</v>
      </c>
      <c r="AV996" s="13" t="s">
        <v>85</v>
      </c>
      <c r="AW996" s="13" t="s">
        <v>37</v>
      </c>
      <c r="AX996" s="13" t="s">
        <v>78</v>
      </c>
      <c r="AY996" s="243" t="s">
        <v>258</v>
      </c>
    </row>
    <row r="997" s="14" customFormat="1">
      <c r="A997" s="14"/>
      <c r="B997" s="244"/>
      <c r="C997" s="245"/>
      <c r="D997" s="229" t="s">
        <v>267</v>
      </c>
      <c r="E997" s="246" t="s">
        <v>35</v>
      </c>
      <c r="F997" s="247" t="s">
        <v>1393</v>
      </c>
      <c r="G997" s="245"/>
      <c r="H997" s="248">
        <v>22.239999999999998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267</v>
      </c>
      <c r="AU997" s="254" t="s">
        <v>87</v>
      </c>
      <c r="AV997" s="14" t="s">
        <v>87</v>
      </c>
      <c r="AW997" s="14" t="s">
        <v>37</v>
      </c>
      <c r="AX997" s="14" t="s">
        <v>78</v>
      </c>
      <c r="AY997" s="254" t="s">
        <v>258</v>
      </c>
    </row>
    <row r="998" s="14" customFormat="1">
      <c r="A998" s="14"/>
      <c r="B998" s="244"/>
      <c r="C998" s="245"/>
      <c r="D998" s="229" t="s">
        <v>267</v>
      </c>
      <c r="E998" s="246" t="s">
        <v>35</v>
      </c>
      <c r="F998" s="247" t="s">
        <v>1394</v>
      </c>
      <c r="G998" s="245"/>
      <c r="H998" s="248">
        <v>9.0999999999999996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267</v>
      </c>
      <c r="AU998" s="254" t="s">
        <v>87</v>
      </c>
      <c r="AV998" s="14" t="s">
        <v>87</v>
      </c>
      <c r="AW998" s="14" t="s">
        <v>37</v>
      </c>
      <c r="AX998" s="14" t="s">
        <v>78</v>
      </c>
      <c r="AY998" s="254" t="s">
        <v>258</v>
      </c>
    </row>
    <row r="999" s="14" customFormat="1">
      <c r="A999" s="14"/>
      <c r="B999" s="244"/>
      <c r="C999" s="245"/>
      <c r="D999" s="229" t="s">
        <v>267</v>
      </c>
      <c r="E999" s="246" t="s">
        <v>35</v>
      </c>
      <c r="F999" s="247" t="s">
        <v>1395</v>
      </c>
      <c r="G999" s="245"/>
      <c r="H999" s="248">
        <v>38.93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267</v>
      </c>
      <c r="AU999" s="254" t="s">
        <v>87</v>
      </c>
      <c r="AV999" s="14" t="s">
        <v>87</v>
      </c>
      <c r="AW999" s="14" t="s">
        <v>37</v>
      </c>
      <c r="AX999" s="14" t="s">
        <v>78</v>
      </c>
      <c r="AY999" s="254" t="s">
        <v>258</v>
      </c>
    </row>
    <row r="1000" s="16" customFormat="1">
      <c r="A1000" s="16"/>
      <c r="B1000" s="268"/>
      <c r="C1000" s="269"/>
      <c r="D1000" s="229" t="s">
        <v>267</v>
      </c>
      <c r="E1000" s="270" t="s">
        <v>35</v>
      </c>
      <c r="F1000" s="271" t="s">
        <v>278</v>
      </c>
      <c r="G1000" s="269"/>
      <c r="H1000" s="272">
        <v>70.269999999999996</v>
      </c>
      <c r="I1000" s="273"/>
      <c r="J1000" s="269"/>
      <c r="K1000" s="269"/>
      <c r="L1000" s="274"/>
      <c r="M1000" s="275"/>
      <c r="N1000" s="276"/>
      <c r="O1000" s="276"/>
      <c r="P1000" s="276"/>
      <c r="Q1000" s="276"/>
      <c r="R1000" s="276"/>
      <c r="S1000" s="276"/>
      <c r="T1000" s="27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78" t="s">
        <v>267</v>
      </c>
      <c r="AU1000" s="278" t="s">
        <v>87</v>
      </c>
      <c r="AV1000" s="16" t="s">
        <v>126</v>
      </c>
      <c r="AW1000" s="16" t="s">
        <v>37</v>
      </c>
      <c r="AX1000" s="16" t="s">
        <v>78</v>
      </c>
      <c r="AY1000" s="278" t="s">
        <v>258</v>
      </c>
    </row>
    <row r="1001" s="15" customFormat="1">
      <c r="A1001" s="15"/>
      <c r="B1001" s="255"/>
      <c r="C1001" s="256"/>
      <c r="D1001" s="229" t="s">
        <v>267</v>
      </c>
      <c r="E1001" s="257" t="s">
        <v>35</v>
      </c>
      <c r="F1001" s="258" t="s">
        <v>270</v>
      </c>
      <c r="G1001" s="256"/>
      <c r="H1001" s="259">
        <v>70.269999999999996</v>
      </c>
      <c r="I1001" s="260"/>
      <c r="J1001" s="256"/>
      <c r="K1001" s="256"/>
      <c r="L1001" s="261"/>
      <c r="M1001" s="262"/>
      <c r="N1001" s="263"/>
      <c r="O1001" s="263"/>
      <c r="P1001" s="263"/>
      <c r="Q1001" s="263"/>
      <c r="R1001" s="263"/>
      <c r="S1001" s="263"/>
      <c r="T1001" s="264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5" t="s">
        <v>267</v>
      </c>
      <c r="AU1001" s="265" t="s">
        <v>87</v>
      </c>
      <c r="AV1001" s="15" t="s">
        <v>263</v>
      </c>
      <c r="AW1001" s="15" t="s">
        <v>37</v>
      </c>
      <c r="AX1001" s="15" t="s">
        <v>85</v>
      </c>
      <c r="AY1001" s="265" t="s">
        <v>258</v>
      </c>
    </row>
    <row r="1002" s="2" customFormat="1" ht="44.25" customHeight="1">
      <c r="A1002" s="40"/>
      <c r="B1002" s="41"/>
      <c r="C1002" s="216" t="s">
        <v>1396</v>
      </c>
      <c r="D1002" s="216" t="s">
        <v>260</v>
      </c>
      <c r="E1002" s="217" t="s">
        <v>1397</v>
      </c>
      <c r="F1002" s="218" t="s">
        <v>1398</v>
      </c>
      <c r="G1002" s="219" t="s">
        <v>117</v>
      </c>
      <c r="H1002" s="220">
        <v>222.63999999999999</v>
      </c>
      <c r="I1002" s="221"/>
      <c r="J1002" s="222">
        <f>ROUND(I1002*H1002,2)</f>
        <v>0</v>
      </c>
      <c r="K1002" s="218" t="s">
        <v>273</v>
      </c>
      <c r="L1002" s="46"/>
      <c r="M1002" s="223" t="s">
        <v>35</v>
      </c>
      <c r="N1002" s="224" t="s">
        <v>49</v>
      </c>
      <c r="O1002" s="86"/>
      <c r="P1002" s="225">
        <f>O1002*H1002</f>
        <v>0</v>
      </c>
      <c r="Q1002" s="225">
        <v>0.00116</v>
      </c>
      <c r="R1002" s="225">
        <f>Q1002*H1002</f>
        <v>0.2582624</v>
      </c>
      <c r="S1002" s="225">
        <v>0</v>
      </c>
      <c r="T1002" s="226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7" t="s">
        <v>425</v>
      </c>
      <c r="AT1002" s="227" t="s">
        <v>260</v>
      </c>
      <c r="AU1002" s="227" t="s">
        <v>87</v>
      </c>
      <c r="AY1002" s="19" t="s">
        <v>258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19" t="s">
        <v>85</v>
      </c>
      <c r="BK1002" s="228">
        <f>ROUND(I1002*H1002,2)</f>
        <v>0</v>
      </c>
      <c r="BL1002" s="19" t="s">
        <v>425</v>
      </c>
      <c r="BM1002" s="227" t="s">
        <v>1399</v>
      </c>
    </row>
    <row r="1003" s="2" customFormat="1">
      <c r="A1003" s="40"/>
      <c r="B1003" s="41"/>
      <c r="C1003" s="42"/>
      <c r="D1003" s="266" t="s">
        <v>275</v>
      </c>
      <c r="E1003" s="42"/>
      <c r="F1003" s="267" t="s">
        <v>1400</v>
      </c>
      <c r="G1003" s="42"/>
      <c r="H1003" s="42"/>
      <c r="I1003" s="231"/>
      <c r="J1003" s="42"/>
      <c r="K1003" s="42"/>
      <c r="L1003" s="46"/>
      <c r="M1003" s="232"/>
      <c r="N1003" s="233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275</v>
      </c>
      <c r="AU1003" s="19" t="s">
        <v>87</v>
      </c>
    </row>
    <row r="1004" s="14" customFormat="1">
      <c r="A1004" s="14"/>
      <c r="B1004" s="244"/>
      <c r="C1004" s="245"/>
      <c r="D1004" s="229" t="s">
        <v>267</v>
      </c>
      <c r="E1004" s="246" t="s">
        <v>35</v>
      </c>
      <c r="F1004" s="247" t="s">
        <v>1281</v>
      </c>
      <c r="G1004" s="245"/>
      <c r="H1004" s="248">
        <v>34.100000000000001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267</v>
      </c>
      <c r="AU1004" s="254" t="s">
        <v>87</v>
      </c>
      <c r="AV1004" s="14" t="s">
        <v>87</v>
      </c>
      <c r="AW1004" s="14" t="s">
        <v>37</v>
      </c>
      <c r="AX1004" s="14" t="s">
        <v>78</v>
      </c>
      <c r="AY1004" s="254" t="s">
        <v>258</v>
      </c>
    </row>
    <row r="1005" s="14" customFormat="1">
      <c r="A1005" s="14"/>
      <c r="B1005" s="244"/>
      <c r="C1005" s="245"/>
      <c r="D1005" s="229" t="s">
        <v>267</v>
      </c>
      <c r="E1005" s="246" t="s">
        <v>35</v>
      </c>
      <c r="F1005" s="247" t="s">
        <v>1401</v>
      </c>
      <c r="G1005" s="245"/>
      <c r="H1005" s="248">
        <v>118.27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267</v>
      </c>
      <c r="AU1005" s="254" t="s">
        <v>87</v>
      </c>
      <c r="AV1005" s="14" t="s">
        <v>87</v>
      </c>
      <c r="AW1005" s="14" t="s">
        <v>37</v>
      </c>
      <c r="AX1005" s="14" t="s">
        <v>78</v>
      </c>
      <c r="AY1005" s="254" t="s">
        <v>258</v>
      </c>
    </row>
    <row r="1006" s="16" customFormat="1">
      <c r="A1006" s="16"/>
      <c r="B1006" s="268"/>
      <c r="C1006" s="269"/>
      <c r="D1006" s="229" t="s">
        <v>267</v>
      </c>
      <c r="E1006" s="270" t="s">
        <v>35</v>
      </c>
      <c r="F1006" s="271" t="s">
        <v>278</v>
      </c>
      <c r="G1006" s="269"/>
      <c r="H1006" s="272">
        <v>152.37000000000001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78" t="s">
        <v>267</v>
      </c>
      <c r="AU1006" s="278" t="s">
        <v>87</v>
      </c>
      <c r="AV1006" s="16" t="s">
        <v>126</v>
      </c>
      <c r="AW1006" s="16" t="s">
        <v>37</v>
      </c>
      <c r="AX1006" s="16" t="s">
        <v>78</v>
      </c>
      <c r="AY1006" s="278" t="s">
        <v>258</v>
      </c>
    </row>
    <row r="1007" s="13" customFormat="1">
      <c r="A1007" s="13"/>
      <c r="B1007" s="234"/>
      <c r="C1007" s="235"/>
      <c r="D1007" s="229" t="s">
        <v>267</v>
      </c>
      <c r="E1007" s="236" t="s">
        <v>35</v>
      </c>
      <c r="F1007" s="237" t="s">
        <v>1392</v>
      </c>
      <c r="G1007" s="235"/>
      <c r="H1007" s="236" t="s">
        <v>35</v>
      </c>
      <c r="I1007" s="238"/>
      <c r="J1007" s="235"/>
      <c r="K1007" s="235"/>
      <c r="L1007" s="239"/>
      <c r="M1007" s="240"/>
      <c r="N1007" s="241"/>
      <c r="O1007" s="241"/>
      <c r="P1007" s="241"/>
      <c r="Q1007" s="241"/>
      <c r="R1007" s="241"/>
      <c r="S1007" s="241"/>
      <c r="T1007" s="24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3" t="s">
        <v>267</v>
      </c>
      <c r="AU1007" s="243" t="s">
        <v>87</v>
      </c>
      <c r="AV1007" s="13" t="s">
        <v>85</v>
      </c>
      <c r="AW1007" s="13" t="s">
        <v>37</v>
      </c>
      <c r="AX1007" s="13" t="s">
        <v>78</v>
      </c>
      <c r="AY1007" s="243" t="s">
        <v>258</v>
      </c>
    </row>
    <row r="1008" s="14" customFormat="1">
      <c r="A1008" s="14"/>
      <c r="B1008" s="244"/>
      <c r="C1008" s="245"/>
      <c r="D1008" s="229" t="s">
        <v>267</v>
      </c>
      <c r="E1008" s="246" t="s">
        <v>35</v>
      </c>
      <c r="F1008" s="247" t="s">
        <v>1393</v>
      </c>
      <c r="G1008" s="245"/>
      <c r="H1008" s="248">
        <v>22.239999999999998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267</v>
      </c>
      <c r="AU1008" s="254" t="s">
        <v>87</v>
      </c>
      <c r="AV1008" s="14" t="s">
        <v>87</v>
      </c>
      <c r="AW1008" s="14" t="s">
        <v>37</v>
      </c>
      <c r="AX1008" s="14" t="s">
        <v>78</v>
      </c>
      <c r="AY1008" s="254" t="s">
        <v>258</v>
      </c>
    </row>
    <row r="1009" s="14" customFormat="1">
      <c r="A1009" s="14"/>
      <c r="B1009" s="244"/>
      <c r="C1009" s="245"/>
      <c r="D1009" s="229" t="s">
        <v>267</v>
      </c>
      <c r="E1009" s="246" t="s">
        <v>35</v>
      </c>
      <c r="F1009" s="247" t="s">
        <v>1394</v>
      </c>
      <c r="G1009" s="245"/>
      <c r="H1009" s="248">
        <v>9.0999999999999996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267</v>
      </c>
      <c r="AU1009" s="254" t="s">
        <v>87</v>
      </c>
      <c r="AV1009" s="14" t="s">
        <v>87</v>
      </c>
      <c r="AW1009" s="14" t="s">
        <v>37</v>
      </c>
      <c r="AX1009" s="14" t="s">
        <v>78</v>
      </c>
      <c r="AY1009" s="254" t="s">
        <v>258</v>
      </c>
    </row>
    <row r="1010" s="14" customFormat="1">
      <c r="A1010" s="14"/>
      <c r="B1010" s="244"/>
      <c r="C1010" s="245"/>
      <c r="D1010" s="229" t="s">
        <v>267</v>
      </c>
      <c r="E1010" s="246" t="s">
        <v>35</v>
      </c>
      <c r="F1010" s="247" t="s">
        <v>1395</v>
      </c>
      <c r="G1010" s="245"/>
      <c r="H1010" s="248">
        <v>38.93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267</v>
      </c>
      <c r="AU1010" s="254" t="s">
        <v>87</v>
      </c>
      <c r="AV1010" s="14" t="s">
        <v>87</v>
      </c>
      <c r="AW1010" s="14" t="s">
        <v>37</v>
      </c>
      <c r="AX1010" s="14" t="s">
        <v>78</v>
      </c>
      <c r="AY1010" s="254" t="s">
        <v>258</v>
      </c>
    </row>
    <row r="1011" s="16" customFormat="1">
      <c r="A1011" s="16"/>
      <c r="B1011" s="268"/>
      <c r="C1011" s="269"/>
      <c r="D1011" s="229" t="s">
        <v>267</v>
      </c>
      <c r="E1011" s="270" t="s">
        <v>35</v>
      </c>
      <c r="F1011" s="271" t="s">
        <v>278</v>
      </c>
      <c r="G1011" s="269"/>
      <c r="H1011" s="272">
        <v>70.269999999999996</v>
      </c>
      <c r="I1011" s="273"/>
      <c r="J1011" s="269"/>
      <c r="K1011" s="269"/>
      <c r="L1011" s="274"/>
      <c r="M1011" s="275"/>
      <c r="N1011" s="276"/>
      <c r="O1011" s="276"/>
      <c r="P1011" s="276"/>
      <c r="Q1011" s="276"/>
      <c r="R1011" s="276"/>
      <c r="S1011" s="276"/>
      <c r="T1011" s="277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278" t="s">
        <v>267</v>
      </c>
      <c r="AU1011" s="278" t="s">
        <v>87</v>
      </c>
      <c r="AV1011" s="16" t="s">
        <v>126</v>
      </c>
      <c r="AW1011" s="16" t="s">
        <v>37</v>
      </c>
      <c r="AX1011" s="16" t="s">
        <v>78</v>
      </c>
      <c r="AY1011" s="278" t="s">
        <v>258</v>
      </c>
    </row>
    <row r="1012" s="15" customFormat="1">
      <c r="A1012" s="15"/>
      <c r="B1012" s="255"/>
      <c r="C1012" s="256"/>
      <c r="D1012" s="229" t="s">
        <v>267</v>
      </c>
      <c r="E1012" s="257" t="s">
        <v>35</v>
      </c>
      <c r="F1012" s="258" t="s">
        <v>270</v>
      </c>
      <c r="G1012" s="256"/>
      <c r="H1012" s="259">
        <v>222.63999999999999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267</v>
      </c>
      <c r="AU1012" s="265" t="s">
        <v>87</v>
      </c>
      <c r="AV1012" s="15" t="s">
        <v>263</v>
      </c>
      <c r="AW1012" s="15" t="s">
        <v>37</v>
      </c>
      <c r="AX1012" s="15" t="s">
        <v>85</v>
      </c>
      <c r="AY1012" s="265" t="s">
        <v>258</v>
      </c>
    </row>
    <row r="1013" s="2" customFormat="1" ht="24.15" customHeight="1">
      <c r="A1013" s="40"/>
      <c r="B1013" s="41"/>
      <c r="C1013" s="279" t="s">
        <v>1402</v>
      </c>
      <c r="D1013" s="279" t="s">
        <v>419</v>
      </c>
      <c r="E1013" s="280" t="s">
        <v>1403</v>
      </c>
      <c r="F1013" s="281" t="s">
        <v>1404</v>
      </c>
      <c r="G1013" s="282" t="s">
        <v>117</v>
      </c>
      <c r="H1013" s="283">
        <v>109.589</v>
      </c>
      <c r="I1013" s="284"/>
      <c r="J1013" s="285">
        <f>ROUND(I1013*H1013,2)</f>
        <v>0</v>
      </c>
      <c r="K1013" s="281" t="s">
        <v>273</v>
      </c>
      <c r="L1013" s="286"/>
      <c r="M1013" s="287" t="s">
        <v>35</v>
      </c>
      <c r="N1013" s="288" t="s">
        <v>49</v>
      </c>
      <c r="O1013" s="86"/>
      <c r="P1013" s="225">
        <f>O1013*H1013</f>
        <v>0</v>
      </c>
      <c r="Q1013" s="225">
        <v>0.0041000000000000003</v>
      </c>
      <c r="R1013" s="225">
        <f>Q1013*H1013</f>
        <v>0.44931490000000002</v>
      </c>
      <c r="S1013" s="225">
        <v>0</v>
      </c>
      <c r="T1013" s="226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7" t="s">
        <v>539</v>
      </c>
      <c r="AT1013" s="227" t="s">
        <v>419</v>
      </c>
      <c r="AU1013" s="227" t="s">
        <v>87</v>
      </c>
      <c r="AY1013" s="19" t="s">
        <v>258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19" t="s">
        <v>85</v>
      </c>
      <c r="BK1013" s="228">
        <f>ROUND(I1013*H1013,2)</f>
        <v>0</v>
      </c>
      <c r="BL1013" s="19" t="s">
        <v>425</v>
      </c>
      <c r="BM1013" s="227" t="s">
        <v>1405</v>
      </c>
    </row>
    <row r="1014" s="14" customFormat="1">
      <c r="A1014" s="14"/>
      <c r="B1014" s="244"/>
      <c r="C1014" s="245"/>
      <c r="D1014" s="229" t="s">
        <v>267</v>
      </c>
      <c r="E1014" s="246" t="s">
        <v>35</v>
      </c>
      <c r="F1014" s="247" t="s">
        <v>1281</v>
      </c>
      <c r="G1014" s="245"/>
      <c r="H1014" s="248">
        <v>34.100000000000001</v>
      </c>
      <c r="I1014" s="249"/>
      <c r="J1014" s="245"/>
      <c r="K1014" s="245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4" t="s">
        <v>267</v>
      </c>
      <c r="AU1014" s="254" t="s">
        <v>87</v>
      </c>
      <c r="AV1014" s="14" t="s">
        <v>87</v>
      </c>
      <c r="AW1014" s="14" t="s">
        <v>37</v>
      </c>
      <c r="AX1014" s="14" t="s">
        <v>78</v>
      </c>
      <c r="AY1014" s="254" t="s">
        <v>258</v>
      </c>
    </row>
    <row r="1015" s="16" customFormat="1">
      <c r="A1015" s="16"/>
      <c r="B1015" s="268"/>
      <c r="C1015" s="269"/>
      <c r="D1015" s="229" t="s">
        <v>267</v>
      </c>
      <c r="E1015" s="270" t="s">
        <v>35</v>
      </c>
      <c r="F1015" s="271" t="s">
        <v>278</v>
      </c>
      <c r="G1015" s="269"/>
      <c r="H1015" s="272">
        <v>34.100000000000001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78" t="s">
        <v>267</v>
      </c>
      <c r="AU1015" s="278" t="s">
        <v>87</v>
      </c>
      <c r="AV1015" s="16" t="s">
        <v>126</v>
      </c>
      <c r="AW1015" s="16" t="s">
        <v>37</v>
      </c>
      <c r="AX1015" s="16" t="s">
        <v>78</v>
      </c>
      <c r="AY1015" s="278" t="s">
        <v>258</v>
      </c>
    </row>
    <row r="1016" s="13" customFormat="1">
      <c r="A1016" s="13"/>
      <c r="B1016" s="234"/>
      <c r="C1016" s="235"/>
      <c r="D1016" s="229" t="s">
        <v>267</v>
      </c>
      <c r="E1016" s="236" t="s">
        <v>35</v>
      </c>
      <c r="F1016" s="237" t="s">
        <v>1392</v>
      </c>
      <c r="G1016" s="235"/>
      <c r="H1016" s="236" t="s">
        <v>35</v>
      </c>
      <c r="I1016" s="238"/>
      <c r="J1016" s="235"/>
      <c r="K1016" s="235"/>
      <c r="L1016" s="239"/>
      <c r="M1016" s="240"/>
      <c r="N1016" s="241"/>
      <c r="O1016" s="241"/>
      <c r="P1016" s="241"/>
      <c r="Q1016" s="241"/>
      <c r="R1016" s="241"/>
      <c r="S1016" s="241"/>
      <c r="T1016" s="24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3" t="s">
        <v>267</v>
      </c>
      <c r="AU1016" s="243" t="s">
        <v>87</v>
      </c>
      <c r="AV1016" s="13" t="s">
        <v>85</v>
      </c>
      <c r="AW1016" s="13" t="s">
        <v>37</v>
      </c>
      <c r="AX1016" s="13" t="s">
        <v>78</v>
      </c>
      <c r="AY1016" s="243" t="s">
        <v>258</v>
      </c>
    </row>
    <row r="1017" s="14" customFormat="1">
      <c r="A1017" s="14"/>
      <c r="B1017" s="244"/>
      <c r="C1017" s="245"/>
      <c r="D1017" s="229" t="s">
        <v>267</v>
      </c>
      <c r="E1017" s="246" t="s">
        <v>35</v>
      </c>
      <c r="F1017" s="247" t="s">
        <v>1393</v>
      </c>
      <c r="G1017" s="245"/>
      <c r="H1017" s="248">
        <v>22.239999999999998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267</v>
      </c>
      <c r="AU1017" s="254" t="s">
        <v>87</v>
      </c>
      <c r="AV1017" s="14" t="s">
        <v>87</v>
      </c>
      <c r="AW1017" s="14" t="s">
        <v>37</v>
      </c>
      <c r="AX1017" s="14" t="s">
        <v>78</v>
      </c>
      <c r="AY1017" s="254" t="s">
        <v>258</v>
      </c>
    </row>
    <row r="1018" s="14" customFormat="1">
      <c r="A1018" s="14"/>
      <c r="B1018" s="244"/>
      <c r="C1018" s="245"/>
      <c r="D1018" s="229" t="s">
        <v>267</v>
      </c>
      <c r="E1018" s="246" t="s">
        <v>35</v>
      </c>
      <c r="F1018" s="247" t="s">
        <v>1394</v>
      </c>
      <c r="G1018" s="245"/>
      <c r="H1018" s="248">
        <v>9.0999999999999996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267</v>
      </c>
      <c r="AU1018" s="254" t="s">
        <v>87</v>
      </c>
      <c r="AV1018" s="14" t="s">
        <v>87</v>
      </c>
      <c r="AW1018" s="14" t="s">
        <v>37</v>
      </c>
      <c r="AX1018" s="14" t="s">
        <v>78</v>
      </c>
      <c r="AY1018" s="254" t="s">
        <v>258</v>
      </c>
    </row>
    <row r="1019" s="14" customFormat="1">
      <c r="A1019" s="14"/>
      <c r="B1019" s="244"/>
      <c r="C1019" s="245"/>
      <c r="D1019" s="229" t="s">
        <v>267</v>
      </c>
      <c r="E1019" s="246" t="s">
        <v>35</v>
      </c>
      <c r="F1019" s="247" t="s">
        <v>1395</v>
      </c>
      <c r="G1019" s="245"/>
      <c r="H1019" s="248">
        <v>38.93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267</v>
      </c>
      <c r="AU1019" s="254" t="s">
        <v>87</v>
      </c>
      <c r="AV1019" s="14" t="s">
        <v>87</v>
      </c>
      <c r="AW1019" s="14" t="s">
        <v>37</v>
      </c>
      <c r="AX1019" s="14" t="s">
        <v>78</v>
      </c>
      <c r="AY1019" s="254" t="s">
        <v>258</v>
      </c>
    </row>
    <row r="1020" s="16" customFormat="1">
      <c r="A1020" s="16"/>
      <c r="B1020" s="268"/>
      <c r="C1020" s="269"/>
      <c r="D1020" s="229" t="s">
        <v>267</v>
      </c>
      <c r="E1020" s="270" t="s">
        <v>35</v>
      </c>
      <c r="F1020" s="271" t="s">
        <v>278</v>
      </c>
      <c r="G1020" s="269"/>
      <c r="H1020" s="272">
        <v>70.269999999999996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T1020" s="278" t="s">
        <v>267</v>
      </c>
      <c r="AU1020" s="278" t="s">
        <v>87</v>
      </c>
      <c r="AV1020" s="16" t="s">
        <v>126</v>
      </c>
      <c r="AW1020" s="16" t="s">
        <v>37</v>
      </c>
      <c r="AX1020" s="16" t="s">
        <v>78</v>
      </c>
      <c r="AY1020" s="278" t="s">
        <v>258</v>
      </c>
    </row>
    <row r="1021" s="15" customFormat="1">
      <c r="A1021" s="15"/>
      <c r="B1021" s="255"/>
      <c r="C1021" s="256"/>
      <c r="D1021" s="229" t="s">
        <v>267</v>
      </c>
      <c r="E1021" s="257" t="s">
        <v>35</v>
      </c>
      <c r="F1021" s="258" t="s">
        <v>270</v>
      </c>
      <c r="G1021" s="256"/>
      <c r="H1021" s="259">
        <v>104.37000000000001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65" t="s">
        <v>267</v>
      </c>
      <c r="AU1021" s="265" t="s">
        <v>87</v>
      </c>
      <c r="AV1021" s="15" t="s">
        <v>263</v>
      </c>
      <c r="AW1021" s="15" t="s">
        <v>37</v>
      </c>
      <c r="AX1021" s="15" t="s">
        <v>85</v>
      </c>
      <c r="AY1021" s="265" t="s">
        <v>258</v>
      </c>
    </row>
    <row r="1022" s="14" customFormat="1">
      <c r="A1022" s="14"/>
      <c r="B1022" s="244"/>
      <c r="C1022" s="245"/>
      <c r="D1022" s="229" t="s">
        <v>267</v>
      </c>
      <c r="E1022" s="245"/>
      <c r="F1022" s="247" t="s">
        <v>1406</v>
      </c>
      <c r="G1022" s="245"/>
      <c r="H1022" s="248">
        <v>109.589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267</v>
      </c>
      <c r="AU1022" s="254" t="s">
        <v>87</v>
      </c>
      <c r="AV1022" s="14" t="s">
        <v>87</v>
      </c>
      <c r="AW1022" s="14" t="s">
        <v>4</v>
      </c>
      <c r="AX1022" s="14" t="s">
        <v>85</v>
      </c>
      <c r="AY1022" s="254" t="s">
        <v>258</v>
      </c>
    </row>
    <row r="1023" s="2" customFormat="1" ht="24.15" customHeight="1">
      <c r="A1023" s="40"/>
      <c r="B1023" s="41"/>
      <c r="C1023" s="279" t="s">
        <v>1407</v>
      </c>
      <c r="D1023" s="279" t="s">
        <v>419</v>
      </c>
      <c r="E1023" s="280" t="s">
        <v>1408</v>
      </c>
      <c r="F1023" s="281" t="s">
        <v>1409</v>
      </c>
      <c r="G1023" s="282" t="s">
        <v>117</v>
      </c>
      <c r="H1023" s="283">
        <v>124.184</v>
      </c>
      <c r="I1023" s="284"/>
      <c r="J1023" s="285">
        <f>ROUND(I1023*H1023,2)</f>
        <v>0</v>
      </c>
      <c r="K1023" s="281" t="s">
        <v>273</v>
      </c>
      <c r="L1023" s="286"/>
      <c r="M1023" s="287" t="s">
        <v>35</v>
      </c>
      <c r="N1023" s="288" t="s">
        <v>49</v>
      </c>
      <c r="O1023" s="86"/>
      <c r="P1023" s="225">
        <f>O1023*H1023</f>
        <v>0</v>
      </c>
      <c r="Q1023" s="225">
        <v>0.0025000000000000001</v>
      </c>
      <c r="R1023" s="225">
        <f>Q1023*H1023</f>
        <v>0.31046000000000001</v>
      </c>
      <c r="S1023" s="225">
        <v>0</v>
      </c>
      <c r="T1023" s="226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7" t="s">
        <v>539</v>
      </c>
      <c r="AT1023" s="227" t="s">
        <v>419</v>
      </c>
      <c r="AU1023" s="227" t="s">
        <v>87</v>
      </c>
      <c r="AY1023" s="19" t="s">
        <v>258</v>
      </c>
      <c r="BE1023" s="228">
        <f>IF(N1023="základní",J1023,0)</f>
        <v>0</v>
      </c>
      <c r="BF1023" s="228">
        <f>IF(N1023="snížená",J1023,0)</f>
        <v>0</v>
      </c>
      <c r="BG1023" s="228">
        <f>IF(N1023="zákl. přenesená",J1023,0)</f>
        <v>0</v>
      </c>
      <c r="BH1023" s="228">
        <f>IF(N1023="sníž. přenesená",J1023,0)</f>
        <v>0</v>
      </c>
      <c r="BI1023" s="228">
        <f>IF(N1023="nulová",J1023,0)</f>
        <v>0</v>
      </c>
      <c r="BJ1023" s="19" t="s">
        <v>85</v>
      </c>
      <c r="BK1023" s="228">
        <f>ROUND(I1023*H1023,2)</f>
        <v>0</v>
      </c>
      <c r="BL1023" s="19" t="s">
        <v>425</v>
      </c>
      <c r="BM1023" s="227" t="s">
        <v>1410</v>
      </c>
    </row>
    <row r="1024" s="14" customFormat="1">
      <c r="A1024" s="14"/>
      <c r="B1024" s="244"/>
      <c r="C1024" s="245"/>
      <c r="D1024" s="229" t="s">
        <v>267</v>
      </c>
      <c r="E1024" s="246" t="s">
        <v>35</v>
      </c>
      <c r="F1024" s="247" t="s">
        <v>1401</v>
      </c>
      <c r="G1024" s="245"/>
      <c r="H1024" s="248">
        <v>118.27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267</v>
      </c>
      <c r="AU1024" s="254" t="s">
        <v>87</v>
      </c>
      <c r="AV1024" s="14" t="s">
        <v>87</v>
      </c>
      <c r="AW1024" s="14" t="s">
        <v>37</v>
      </c>
      <c r="AX1024" s="14" t="s">
        <v>78</v>
      </c>
      <c r="AY1024" s="254" t="s">
        <v>258</v>
      </c>
    </row>
    <row r="1025" s="15" customFormat="1">
      <c r="A1025" s="15"/>
      <c r="B1025" s="255"/>
      <c r="C1025" s="256"/>
      <c r="D1025" s="229" t="s">
        <v>267</v>
      </c>
      <c r="E1025" s="257" t="s">
        <v>35</v>
      </c>
      <c r="F1025" s="258" t="s">
        <v>270</v>
      </c>
      <c r="G1025" s="256"/>
      <c r="H1025" s="259">
        <v>118.27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5" t="s">
        <v>267</v>
      </c>
      <c r="AU1025" s="265" t="s">
        <v>87</v>
      </c>
      <c r="AV1025" s="15" t="s">
        <v>263</v>
      </c>
      <c r="AW1025" s="15" t="s">
        <v>37</v>
      </c>
      <c r="AX1025" s="15" t="s">
        <v>85</v>
      </c>
      <c r="AY1025" s="265" t="s">
        <v>258</v>
      </c>
    </row>
    <row r="1026" s="14" customFormat="1">
      <c r="A1026" s="14"/>
      <c r="B1026" s="244"/>
      <c r="C1026" s="245"/>
      <c r="D1026" s="229" t="s">
        <v>267</v>
      </c>
      <c r="E1026" s="245"/>
      <c r="F1026" s="247" t="s">
        <v>1411</v>
      </c>
      <c r="G1026" s="245"/>
      <c r="H1026" s="248">
        <v>124.184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267</v>
      </c>
      <c r="AU1026" s="254" t="s">
        <v>87</v>
      </c>
      <c r="AV1026" s="14" t="s">
        <v>87</v>
      </c>
      <c r="AW1026" s="14" t="s">
        <v>4</v>
      </c>
      <c r="AX1026" s="14" t="s">
        <v>85</v>
      </c>
      <c r="AY1026" s="254" t="s">
        <v>258</v>
      </c>
    </row>
    <row r="1027" s="2" customFormat="1" ht="44.25" customHeight="1">
      <c r="A1027" s="40"/>
      <c r="B1027" s="41"/>
      <c r="C1027" s="216" t="s">
        <v>1412</v>
      </c>
      <c r="D1027" s="216" t="s">
        <v>260</v>
      </c>
      <c r="E1027" s="217" t="s">
        <v>1413</v>
      </c>
      <c r="F1027" s="218" t="s">
        <v>1414</v>
      </c>
      <c r="G1027" s="219" t="s">
        <v>117</v>
      </c>
      <c r="H1027" s="220">
        <v>34.100000000000001</v>
      </c>
      <c r="I1027" s="221"/>
      <c r="J1027" s="222">
        <f>ROUND(I1027*H1027,2)</f>
        <v>0</v>
      </c>
      <c r="K1027" s="218" t="s">
        <v>273</v>
      </c>
      <c r="L1027" s="46"/>
      <c r="M1027" s="223" t="s">
        <v>35</v>
      </c>
      <c r="N1027" s="224" t="s">
        <v>49</v>
      </c>
      <c r="O1027" s="86"/>
      <c r="P1027" s="225">
        <f>O1027*H1027</f>
        <v>0</v>
      </c>
      <c r="Q1027" s="225">
        <v>0.00010000000000000001</v>
      </c>
      <c r="R1027" s="225">
        <f>Q1027*H1027</f>
        <v>0.0034100000000000003</v>
      </c>
      <c r="S1027" s="225">
        <v>0</v>
      </c>
      <c r="T1027" s="226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7" t="s">
        <v>425</v>
      </c>
      <c r="AT1027" s="227" t="s">
        <v>260</v>
      </c>
      <c r="AU1027" s="227" t="s">
        <v>87</v>
      </c>
      <c r="AY1027" s="19" t="s">
        <v>258</v>
      </c>
      <c r="BE1027" s="228">
        <f>IF(N1027="základní",J1027,0)</f>
        <v>0</v>
      </c>
      <c r="BF1027" s="228">
        <f>IF(N1027="snížená",J1027,0)</f>
        <v>0</v>
      </c>
      <c r="BG1027" s="228">
        <f>IF(N1027="zákl. přenesená",J1027,0)</f>
        <v>0</v>
      </c>
      <c r="BH1027" s="228">
        <f>IF(N1027="sníž. přenesená",J1027,0)</f>
        <v>0</v>
      </c>
      <c r="BI1027" s="228">
        <f>IF(N1027="nulová",J1027,0)</f>
        <v>0</v>
      </c>
      <c r="BJ1027" s="19" t="s">
        <v>85</v>
      </c>
      <c r="BK1027" s="228">
        <f>ROUND(I1027*H1027,2)</f>
        <v>0</v>
      </c>
      <c r="BL1027" s="19" t="s">
        <v>425</v>
      </c>
      <c r="BM1027" s="227" t="s">
        <v>1415</v>
      </c>
    </row>
    <row r="1028" s="2" customFormat="1">
      <c r="A1028" s="40"/>
      <c r="B1028" s="41"/>
      <c r="C1028" s="42"/>
      <c r="D1028" s="266" t="s">
        <v>275</v>
      </c>
      <c r="E1028" s="42"/>
      <c r="F1028" s="267" t="s">
        <v>1416</v>
      </c>
      <c r="G1028" s="42"/>
      <c r="H1028" s="42"/>
      <c r="I1028" s="231"/>
      <c r="J1028" s="42"/>
      <c r="K1028" s="42"/>
      <c r="L1028" s="46"/>
      <c r="M1028" s="232"/>
      <c r="N1028" s="233"/>
      <c r="O1028" s="86"/>
      <c r="P1028" s="86"/>
      <c r="Q1028" s="86"/>
      <c r="R1028" s="86"/>
      <c r="S1028" s="86"/>
      <c r="T1028" s="87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275</v>
      </c>
      <c r="AU1028" s="19" t="s">
        <v>87</v>
      </c>
    </row>
    <row r="1029" s="14" customFormat="1">
      <c r="A1029" s="14"/>
      <c r="B1029" s="244"/>
      <c r="C1029" s="245"/>
      <c r="D1029" s="229" t="s">
        <v>267</v>
      </c>
      <c r="E1029" s="246" t="s">
        <v>35</v>
      </c>
      <c r="F1029" s="247" t="s">
        <v>1281</v>
      </c>
      <c r="G1029" s="245"/>
      <c r="H1029" s="248">
        <v>34.100000000000001</v>
      </c>
      <c r="I1029" s="249"/>
      <c r="J1029" s="245"/>
      <c r="K1029" s="245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4" t="s">
        <v>267</v>
      </c>
      <c r="AU1029" s="254" t="s">
        <v>87</v>
      </c>
      <c r="AV1029" s="14" t="s">
        <v>87</v>
      </c>
      <c r="AW1029" s="14" t="s">
        <v>37</v>
      </c>
      <c r="AX1029" s="14" t="s">
        <v>78</v>
      </c>
      <c r="AY1029" s="254" t="s">
        <v>258</v>
      </c>
    </row>
    <row r="1030" s="15" customFormat="1">
      <c r="A1030" s="15"/>
      <c r="B1030" s="255"/>
      <c r="C1030" s="256"/>
      <c r="D1030" s="229" t="s">
        <v>267</v>
      </c>
      <c r="E1030" s="257" t="s">
        <v>35</v>
      </c>
      <c r="F1030" s="258" t="s">
        <v>270</v>
      </c>
      <c r="G1030" s="256"/>
      <c r="H1030" s="259">
        <v>34.100000000000001</v>
      </c>
      <c r="I1030" s="260"/>
      <c r="J1030" s="256"/>
      <c r="K1030" s="256"/>
      <c r="L1030" s="261"/>
      <c r="M1030" s="262"/>
      <c r="N1030" s="263"/>
      <c r="O1030" s="263"/>
      <c r="P1030" s="263"/>
      <c r="Q1030" s="263"/>
      <c r="R1030" s="263"/>
      <c r="S1030" s="263"/>
      <c r="T1030" s="26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5" t="s">
        <v>267</v>
      </c>
      <c r="AU1030" s="265" t="s">
        <v>87</v>
      </c>
      <c r="AV1030" s="15" t="s">
        <v>263</v>
      </c>
      <c r="AW1030" s="15" t="s">
        <v>37</v>
      </c>
      <c r="AX1030" s="15" t="s">
        <v>85</v>
      </c>
      <c r="AY1030" s="265" t="s">
        <v>258</v>
      </c>
    </row>
    <row r="1031" s="2" customFormat="1" ht="33" customHeight="1">
      <c r="A1031" s="40"/>
      <c r="B1031" s="41"/>
      <c r="C1031" s="216" t="s">
        <v>1417</v>
      </c>
      <c r="D1031" s="216" t="s">
        <v>260</v>
      </c>
      <c r="E1031" s="217" t="s">
        <v>1418</v>
      </c>
      <c r="F1031" s="218" t="s">
        <v>1419</v>
      </c>
      <c r="G1031" s="219" t="s">
        <v>117</v>
      </c>
      <c r="H1031" s="220">
        <v>222.63999999999999</v>
      </c>
      <c r="I1031" s="221"/>
      <c r="J1031" s="222">
        <f>ROUND(I1031*H1031,2)</f>
        <v>0</v>
      </c>
      <c r="K1031" s="218" t="s">
        <v>273</v>
      </c>
      <c r="L1031" s="46"/>
      <c r="M1031" s="223" t="s">
        <v>35</v>
      </c>
      <c r="N1031" s="224" t="s">
        <v>49</v>
      </c>
      <c r="O1031" s="86"/>
      <c r="P1031" s="225">
        <f>O1031*H1031</f>
        <v>0</v>
      </c>
      <c r="Q1031" s="225">
        <v>0.00116</v>
      </c>
      <c r="R1031" s="225">
        <f>Q1031*H1031</f>
        <v>0.2582624</v>
      </c>
      <c r="S1031" s="225">
        <v>0</v>
      </c>
      <c r="T1031" s="226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7" t="s">
        <v>425</v>
      </c>
      <c r="AT1031" s="227" t="s">
        <v>260</v>
      </c>
      <c r="AU1031" s="227" t="s">
        <v>87</v>
      </c>
      <c r="AY1031" s="19" t="s">
        <v>258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19" t="s">
        <v>85</v>
      </c>
      <c r="BK1031" s="228">
        <f>ROUND(I1031*H1031,2)</f>
        <v>0</v>
      </c>
      <c r="BL1031" s="19" t="s">
        <v>425</v>
      </c>
      <c r="BM1031" s="227" t="s">
        <v>1420</v>
      </c>
    </row>
    <row r="1032" s="2" customFormat="1">
      <c r="A1032" s="40"/>
      <c r="B1032" s="41"/>
      <c r="C1032" s="42"/>
      <c r="D1032" s="266" t="s">
        <v>275</v>
      </c>
      <c r="E1032" s="42"/>
      <c r="F1032" s="267" t="s">
        <v>1421</v>
      </c>
      <c r="G1032" s="42"/>
      <c r="H1032" s="42"/>
      <c r="I1032" s="231"/>
      <c r="J1032" s="42"/>
      <c r="K1032" s="42"/>
      <c r="L1032" s="46"/>
      <c r="M1032" s="232"/>
      <c r="N1032" s="233"/>
      <c r="O1032" s="86"/>
      <c r="P1032" s="86"/>
      <c r="Q1032" s="86"/>
      <c r="R1032" s="86"/>
      <c r="S1032" s="86"/>
      <c r="T1032" s="87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275</v>
      </c>
      <c r="AU1032" s="19" t="s">
        <v>87</v>
      </c>
    </row>
    <row r="1033" s="14" customFormat="1">
      <c r="A1033" s="14"/>
      <c r="B1033" s="244"/>
      <c r="C1033" s="245"/>
      <c r="D1033" s="229" t="s">
        <v>267</v>
      </c>
      <c r="E1033" s="246" t="s">
        <v>35</v>
      </c>
      <c r="F1033" s="247" t="s">
        <v>1281</v>
      </c>
      <c r="G1033" s="245"/>
      <c r="H1033" s="248">
        <v>34.100000000000001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267</v>
      </c>
      <c r="AU1033" s="254" t="s">
        <v>87</v>
      </c>
      <c r="AV1033" s="14" t="s">
        <v>87</v>
      </c>
      <c r="AW1033" s="14" t="s">
        <v>37</v>
      </c>
      <c r="AX1033" s="14" t="s">
        <v>78</v>
      </c>
      <c r="AY1033" s="254" t="s">
        <v>258</v>
      </c>
    </row>
    <row r="1034" s="14" customFormat="1">
      <c r="A1034" s="14"/>
      <c r="B1034" s="244"/>
      <c r="C1034" s="245"/>
      <c r="D1034" s="229" t="s">
        <v>267</v>
      </c>
      <c r="E1034" s="246" t="s">
        <v>35</v>
      </c>
      <c r="F1034" s="247" t="s">
        <v>1401</v>
      </c>
      <c r="G1034" s="245"/>
      <c r="H1034" s="248">
        <v>118.27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267</v>
      </c>
      <c r="AU1034" s="254" t="s">
        <v>87</v>
      </c>
      <c r="AV1034" s="14" t="s">
        <v>87</v>
      </c>
      <c r="AW1034" s="14" t="s">
        <v>37</v>
      </c>
      <c r="AX1034" s="14" t="s">
        <v>78</v>
      </c>
      <c r="AY1034" s="254" t="s">
        <v>258</v>
      </c>
    </row>
    <row r="1035" s="16" customFormat="1">
      <c r="A1035" s="16"/>
      <c r="B1035" s="268"/>
      <c r="C1035" s="269"/>
      <c r="D1035" s="229" t="s">
        <v>267</v>
      </c>
      <c r="E1035" s="270" t="s">
        <v>35</v>
      </c>
      <c r="F1035" s="271" t="s">
        <v>278</v>
      </c>
      <c r="G1035" s="269"/>
      <c r="H1035" s="272">
        <v>152.37000000000001</v>
      </c>
      <c r="I1035" s="273"/>
      <c r="J1035" s="269"/>
      <c r="K1035" s="269"/>
      <c r="L1035" s="274"/>
      <c r="M1035" s="275"/>
      <c r="N1035" s="276"/>
      <c r="O1035" s="276"/>
      <c r="P1035" s="276"/>
      <c r="Q1035" s="276"/>
      <c r="R1035" s="276"/>
      <c r="S1035" s="276"/>
      <c r="T1035" s="277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278" t="s">
        <v>267</v>
      </c>
      <c r="AU1035" s="278" t="s">
        <v>87</v>
      </c>
      <c r="AV1035" s="16" t="s">
        <v>126</v>
      </c>
      <c r="AW1035" s="16" t="s">
        <v>37</v>
      </c>
      <c r="AX1035" s="16" t="s">
        <v>78</v>
      </c>
      <c r="AY1035" s="278" t="s">
        <v>258</v>
      </c>
    </row>
    <row r="1036" s="13" customFormat="1">
      <c r="A1036" s="13"/>
      <c r="B1036" s="234"/>
      <c r="C1036" s="235"/>
      <c r="D1036" s="229" t="s">
        <v>267</v>
      </c>
      <c r="E1036" s="236" t="s">
        <v>35</v>
      </c>
      <c r="F1036" s="237" t="s">
        <v>1392</v>
      </c>
      <c r="G1036" s="235"/>
      <c r="H1036" s="236" t="s">
        <v>35</v>
      </c>
      <c r="I1036" s="238"/>
      <c r="J1036" s="235"/>
      <c r="K1036" s="235"/>
      <c r="L1036" s="239"/>
      <c r="M1036" s="240"/>
      <c r="N1036" s="241"/>
      <c r="O1036" s="241"/>
      <c r="P1036" s="241"/>
      <c r="Q1036" s="241"/>
      <c r="R1036" s="241"/>
      <c r="S1036" s="241"/>
      <c r="T1036" s="24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3" t="s">
        <v>267</v>
      </c>
      <c r="AU1036" s="243" t="s">
        <v>87</v>
      </c>
      <c r="AV1036" s="13" t="s">
        <v>85</v>
      </c>
      <c r="AW1036" s="13" t="s">
        <v>37</v>
      </c>
      <c r="AX1036" s="13" t="s">
        <v>78</v>
      </c>
      <c r="AY1036" s="243" t="s">
        <v>258</v>
      </c>
    </row>
    <row r="1037" s="14" customFormat="1">
      <c r="A1037" s="14"/>
      <c r="B1037" s="244"/>
      <c r="C1037" s="245"/>
      <c r="D1037" s="229" t="s">
        <v>267</v>
      </c>
      <c r="E1037" s="246" t="s">
        <v>35</v>
      </c>
      <c r="F1037" s="247" t="s">
        <v>1393</v>
      </c>
      <c r="G1037" s="245"/>
      <c r="H1037" s="248">
        <v>22.239999999999998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267</v>
      </c>
      <c r="AU1037" s="254" t="s">
        <v>87</v>
      </c>
      <c r="AV1037" s="14" t="s">
        <v>87</v>
      </c>
      <c r="AW1037" s="14" t="s">
        <v>37</v>
      </c>
      <c r="AX1037" s="14" t="s">
        <v>78</v>
      </c>
      <c r="AY1037" s="254" t="s">
        <v>258</v>
      </c>
    </row>
    <row r="1038" s="14" customFormat="1">
      <c r="A1038" s="14"/>
      <c r="B1038" s="244"/>
      <c r="C1038" s="245"/>
      <c r="D1038" s="229" t="s">
        <v>267</v>
      </c>
      <c r="E1038" s="246" t="s">
        <v>35</v>
      </c>
      <c r="F1038" s="247" t="s">
        <v>1394</v>
      </c>
      <c r="G1038" s="245"/>
      <c r="H1038" s="248">
        <v>9.0999999999999996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267</v>
      </c>
      <c r="AU1038" s="254" t="s">
        <v>87</v>
      </c>
      <c r="AV1038" s="14" t="s">
        <v>87</v>
      </c>
      <c r="AW1038" s="14" t="s">
        <v>37</v>
      </c>
      <c r="AX1038" s="14" t="s">
        <v>78</v>
      </c>
      <c r="AY1038" s="254" t="s">
        <v>258</v>
      </c>
    </row>
    <row r="1039" s="14" customFormat="1">
      <c r="A1039" s="14"/>
      <c r="B1039" s="244"/>
      <c r="C1039" s="245"/>
      <c r="D1039" s="229" t="s">
        <v>267</v>
      </c>
      <c r="E1039" s="246" t="s">
        <v>35</v>
      </c>
      <c r="F1039" s="247" t="s">
        <v>1395</v>
      </c>
      <c r="G1039" s="245"/>
      <c r="H1039" s="248">
        <v>38.93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267</v>
      </c>
      <c r="AU1039" s="254" t="s">
        <v>87</v>
      </c>
      <c r="AV1039" s="14" t="s">
        <v>87</v>
      </c>
      <c r="AW1039" s="14" t="s">
        <v>37</v>
      </c>
      <c r="AX1039" s="14" t="s">
        <v>78</v>
      </c>
      <c r="AY1039" s="254" t="s">
        <v>258</v>
      </c>
    </row>
    <row r="1040" s="16" customFormat="1">
      <c r="A1040" s="16"/>
      <c r="B1040" s="268"/>
      <c r="C1040" s="269"/>
      <c r="D1040" s="229" t="s">
        <v>267</v>
      </c>
      <c r="E1040" s="270" t="s">
        <v>35</v>
      </c>
      <c r="F1040" s="271" t="s">
        <v>278</v>
      </c>
      <c r="G1040" s="269"/>
      <c r="H1040" s="272">
        <v>70.269999999999996</v>
      </c>
      <c r="I1040" s="273"/>
      <c r="J1040" s="269"/>
      <c r="K1040" s="269"/>
      <c r="L1040" s="274"/>
      <c r="M1040" s="275"/>
      <c r="N1040" s="276"/>
      <c r="O1040" s="276"/>
      <c r="P1040" s="276"/>
      <c r="Q1040" s="276"/>
      <c r="R1040" s="276"/>
      <c r="S1040" s="276"/>
      <c r="T1040" s="277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T1040" s="278" t="s">
        <v>267</v>
      </c>
      <c r="AU1040" s="278" t="s">
        <v>87</v>
      </c>
      <c r="AV1040" s="16" t="s">
        <v>126</v>
      </c>
      <c r="AW1040" s="16" t="s">
        <v>37</v>
      </c>
      <c r="AX1040" s="16" t="s">
        <v>78</v>
      </c>
      <c r="AY1040" s="278" t="s">
        <v>258</v>
      </c>
    </row>
    <row r="1041" s="15" customFormat="1">
      <c r="A1041" s="15"/>
      <c r="B1041" s="255"/>
      <c r="C1041" s="256"/>
      <c r="D1041" s="229" t="s">
        <v>267</v>
      </c>
      <c r="E1041" s="257" t="s">
        <v>35</v>
      </c>
      <c r="F1041" s="258" t="s">
        <v>270</v>
      </c>
      <c r="G1041" s="256"/>
      <c r="H1041" s="259">
        <v>222.63999999999999</v>
      </c>
      <c r="I1041" s="260"/>
      <c r="J1041" s="256"/>
      <c r="K1041" s="256"/>
      <c r="L1041" s="261"/>
      <c r="M1041" s="262"/>
      <c r="N1041" s="263"/>
      <c r="O1041" s="263"/>
      <c r="P1041" s="263"/>
      <c r="Q1041" s="263"/>
      <c r="R1041" s="263"/>
      <c r="S1041" s="263"/>
      <c r="T1041" s="264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5" t="s">
        <v>267</v>
      </c>
      <c r="AU1041" s="265" t="s">
        <v>87</v>
      </c>
      <c r="AV1041" s="15" t="s">
        <v>263</v>
      </c>
      <c r="AW1041" s="15" t="s">
        <v>37</v>
      </c>
      <c r="AX1041" s="15" t="s">
        <v>85</v>
      </c>
      <c r="AY1041" s="265" t="s">
        <v>258</v>
      </c>
    </row>
    <row r="1042" s="2" customFormat="1" ht="16.5" customHeight="1">
      <c r="A1042" s="40"/>
      <c r="B1042" s="41"/>
      <c r="C1042" s="279" t="s">
        <v>1422</v>
      </c>
      <c r="D1042" s="279" t="s">
        <v>419</v>
      </c>
      <c r="E1042" s="280" t="s">
        <v>1423</v>
      </c>
      <c r="F1042" s="281" t="s">
        <v>1424</v>
      </c>
      <c r="G1042" s="282" t="s">
        <v>156</v>
      </c>
      <c r="H1042" s="283">
        <v>59.685000000000002</v>
      </c>
      <c r="I1042" s="284"/>
      <c r="J1042" s="285">
        <f>ROUND(I1042*H1042,2)</f>
        <v>0</v>
      </c>
      <c r="K1042" s="281" t="s">
        <v>273</v>
      </c>
      <c r="L1042" s="286"/>
      <c r="M1042" s="287" t="s">
        <v>35</v>
      </c>
      <c r="N1042" s="288" t="s">
        <v>49</v>
      </c>
      <c r="O1042" s="86"/>
      <c r="P1042" s="225">
        <f>O1042*H1042</f>
        <v>0</v>
      </c>
      <c r="Q1042" s="225">
        <v>0.025000000000000001</v>
      </c>
      <c r="R1042" s="225">
        <f>Q1042*H1042</f>
        <v>1.4921250000000002</v>
      </c>
      <c r="S1042" s="225">
        <v>0</v>
      </c>
      <c r="T1042" s="226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27" t="s">
        <v>539</v>
      </c>
      <c r="AT1042" s="227" t="s">
        <v>419</v>
      </c>
      <c r="AU1042" s="227" t="s">
        <v>87</v>
      </c>
      <c r="AY1042" s="19" t="s">
        <v>258</v>
      </c>
      <c r="BE1042" s="228">
        <f>IF(N1042="základní",J1042,0)</f>
        <v>0</v>
      </c>
      <c r="BF1042" s="228">
        <f>IF(N1042="snížená",J1042,0)</f>
        <v>0</v>
      </c>
      <c r="BG1042" s="228">
        <f>IF(N1042="zákl. přenesená",J1042,0)</f>
        <v>0</v>
      </c>
      <c r="BH1042" s="228">
        <f>IF(N1042="sníž. přenesená",J1042,0)</f>
        <v>0</v>
      </c>
      <c r="BI1042" s="228">
        <f>IF(N1042="nulová",J1042,0)</f>
        <v>0</v>
      </c>
      <c r="BJ1042" s="19" t="s">
        <v>85</v>
      </c>
      <c r="BK1042" s="228">
        <f>ROUND(I1042*H1042,2)</f>
        <v>0</v>
      </c>
      <c r="BL1042" s="19" t="s">
        <v>425</v>
      </c>
      <c r="BM1042" s="227" t="s">
        <v>1425</v>
      </c>
    </row>
    <row r="1043" s="14" customFormat="1">
      <c r="A1043" s="14"/>
      <c r="B1043" s="244"/>
      <c r="C1043" s="245"/>
      <c r="D1043" s="229" t="s">
        <v>267</v>
      </c>
      <c r="E1043" s="246" t="s">
        <v>35</v>
      </c>
      <c r="F1043" s="247" t="s">
        <v>1426</v>
      </c>
      <c r="G1043" s="245"/>
      <c r="H1043" s="248">
        <v>8.5250000000000004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267</v>
      </c>
      <c r="AU1043" s="254" t="s">
        <v>87</v>
      </c>
      <c r="AV1043" s="14" t="s">
        <v>87</v>
      </c>
      <c r="AW1043" s="14" t="s">
        <v>37</v>
      </c>
      <c r="AX1043" s="14" t="s">
        <v>78</v>
      </c>
      <c r="AY1043" s="254" t="s">
        <v>258</v>
      </c>
    </row>
    <row r="1044" s="14" customFormat="1">
      <c r="A1044" s="14"/>
      <c r="B1044" s="244"/>
      <c r="C1044" s="245"/>
      <c r="D1044" s="229" t="s">
        <v>267</v>
      </c>
      <c r="E1044" s="246" t="s">
        <v>35</v>
      </c>
      <c r="F1044" s="247" t="s">
        <v>1427</v>
      </c>
      <c r="G1044" s="245"/>
      <c r="H1044" s="248">
        <v>30.75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267</v>
      </c>
      <c r="AU1044" s="254" t="s">
        <v>87</v>
      </c>
      <c r="AV1044" s="14" t="s">
        <v>87</v>
      </c>
      <c r="AW1044" s="14" t="s">
        <v>37</v>
      </c>
      <c r="AX1044" s="14" t="s">
        <v>78</v>
      </c>
      <c r="AY1044" s="254" t="s">
        <v>258</v>
      </c>
    </row>
    <row r="1045" s="16" customFormat="1">
      <c r="A1045" s="16"/>
      <c r="B1045" s="268"/>
      <c r="C1045" s="269"/>
      <c r="D1045" s="229" t="s">
        <v>267</v>
      </c>
      <c r="E1045" s="270" t="s">
        <v>35</v>
      </c>
      <c r="F1045" s="271" t="s">
        <v>278</v>
      </c>
      <c r="G1045" s="269"/>
      <c r="H1045" s="272">
        <v>39.274999999999999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T1045" s="278" t="s">
        <v>267</v>
      </c>
      <c r="AU1045" s="278" t="s">
        <v>87</v>
      </c>
      <c r="AV1045" s="16" t="s">
        <v>126</v>
      </c>
      <c r="AW1045" s="16" t="s">
        <v>37</v>
      </c>
      <c r="AX1045" s="16" t="s">
        <v>78</v>
      </c>
      <c r="AY1045" s="278" t="s">
        <v>258</v>
      </c>
    </row>
    <row r="1046" s="13" customFormat="1">
      <c r="A1046" s="13"/>
      <c r="B1046" s="234"/>
      <c r="C1046" s="235"/>
      <c r="D1046" s="229" t="s">
        <v>267</v>
      </c>
      <c r="E1046" s="236" t="s">
        <v>35</v>
      </c>
      <c r="F1046" s="237" t="s">
        <v>1392</v>
      </c>
      <c r="G1046" s="235"/>
      <c r="H1046" s="236" t="s">
        <v>35</v>
      </c>
      <c r="I1046" s="238"/>
      <c r="J1046" s="235"/>
      <c r="K1046" s="235"/>
      <c r="L1046" s="239"/>
      <c r="M1046" s="240"/>
      <c r="N1046" s="241"/>
      <c r="O1046" s="241"/>
      <c r="P1046" s="241"/>
      <c r="Q1046" s="241"/>
      <c r="R1046" s="241"/>
      <c r="S1046" s="241"/>
      <c r="T1046" s="24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3" t="s">
        <v>267</v>
      </c>
      <c r="AU1046" s="243" t="s">
        <v>87</v>
      </c>
      <c r="AV1046" s="13" t="s">
        <v>85</v>
      </c>
      <c r="AW1046" s="13" t="s">
        <v>37</v>
      </c>
      <c r="AX1046" s="13" t="s">
        <v>78</v>
      </c>
      <c r="AY1046" s="243" t="s">
        <v>258</v>
      </c>
    </row>
    <row r="1047" s="14" customFormat="1">
      <c r="A1047" s="14"/>
      <c r="B1047" s="244"/>
      <c r="C1047" s="245"/>
      <c r="D1047" s="229" t="s">
        <v>267</v>
      </c>
      <c r="E1047" s="246" t="s">
        <v>35</v>
      </c>
      <c r="F1047" s="247" t="s">
        <v>1428</v>
      </c>
      <c r="G1047" s="245"/>
      <c r="H1047" s="248">
        <v>5.5599999999999996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267</v>
      </c>
      <c r="AU1047" s="254" t="s">
        <v>87</v>
      </c>
      <c r="AV1047" s="14" t="s">
        <v>87</v>
      </c>
      <c r="AW1047" s="14" t="s">
        <v>37</v>
      </c>
      <c r="AX1047" s="14" t="s">
        <v>78</v>
      </c>
      <c r="AY1047" s="254" t="s">
        <v>258</v>
      </c>
    </row>
    <row r="1048" s="14" customFormat="1">
      <c r="A1048" s="14"/>
      <c r="B1048" s="244"/>
      <c r="C1048" s="245"/>
      <c r="D1048" s="229" t="s">
        <v>267</v>
      </c>
      <c r="E1048" s="246" t="s">
        <v>35</v>
      </c>
      <c r="F1048" s="247" t="s">
        <v>1429</v>
      </c>
      <c r="G1048" s="245"/>
      <c r="H1048" s="248">
        <v>2.2749999999999999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267</v>
      </c>
      <c r="AU1048" s="254" t="s">
        <v>87</v>
      </c>
      <c r="AV1048" s="14" t="s">
        <v>87</v>
      </c>
      <c r="AW1048" s="14" t="s">
        <v>37</v>
      </c>
      <c r="AX1048" s="14" t="s">
        <v>78</v>
      </c>
      <c r="AY1048" s="254" t="s">
        <v>258</v>
      </c>
    </row>
    <row r="1049" s="14" customFormat="1">
      <c r="A1049" s="14"/>
      <c r="B1049" s="244"/>
      <c r="C1049" s="245"/>
      <c r="D1049" s="229" t="s">
        <v>267</v>
      </c>
      <c r="E1049" s="246" t="s">
        <v>35</v>
      </c>
      <c r="F1049" s="247" t="s">
        <v>1430</v>
      </c>
      <c r="G1049" s="245"/>
      <c r="H1049" s="248">
        <v>9.7330000000000005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267</v>
      </c>
      <c r="AU1049" s="254" t="s">
        <v>87</v>
      </c>
      <c r="AV1049" s="14" t="s">
        <v>87</v>
      </c>
      <c r="AW1049" s="14" t="s">
        <v>37</v>
      </c>
      <c r="AX1049" s="14" t="s">
        <v>78</v>
      </c>
      <c r="AY1049" s="254" t="s">
        <v>258</v>
      </c>
    </row>
    <row r="1050" s="16" customFormat="1">
      <c r="A1050" s="16"/>
      <c r="B1050" s="268"/>
      <c r="C1050" s="269"/>
      <c r="D1050" s="229" t="s">
        <v>267</v>
      </c>
      <c r="E1050" s="270" t="s">
        <v>35</v>
      </c>
      <c r="F1050" s="271" t="s">
        <v>278</v>
      </c>
      <c r="G1050" s="269"/>
      <c r="H1050" s="272">
        <v>17.568000000000001</v>
      </c>
      <c r="I1050" s="273"/>
      <c r="J1050" s="269"/>
      <c r="K1050" s="269"/>
      <c r="L1050" s="274"/>
      <c r="M1050" s="275"/>
      <c r="N1050" s="276"/>
      <c r="O1050" s="276"/>
      <c r="P1050" s="276"/>
      <c r="Q1050" s="276"/>
      <c r="R1050" s="276"/>
      <c r="S1050" s="276"/>
      <c r="T1050" s="277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T1050" s="278" t="s">
        <v>267</v>
      </c>
      <c r="AU1050" s="278" t="s">
        <v>87</v>
      </c>
      <c r="AV1050" s="16" t="s">
        <v>126</v>
      </c>
      <c r="AW1050" s="16" t="s">
        <v>37</v>
      </c>
      <c r="AX1050" s="16" t="s">
        <v>78</v>
      </c>
      <c r="AY1050" s="278" t="s">
        <v>258</v>
      </c>
    </row>
    <row r="1051" s="15" customFormat="1">
      <c r="A1051" s="15"/>
      <c r="B1051" s="255"/>
      <c r="C1051" s="256"/>
      <c r="D1051" s="229" t="s">
        <v>267</v>
      </c>
      <c r="E1051" s="257" t="s">
        <v>35</v>
      </c>
      <c r="F1051" s="258" t="s">
        <v>270</v>
      </c>
      <c r="G1051" s="256"/>
      <c r="H1051" s="259">
        <v>56.843000000000004</v>
      </c>
      <c r="I1051" s="260"/>
      <c r="J1051" s="256"/>
      <c r="K1051" s="256"/>
      <c r="L1051" s="261"/>
      <c r="M1051" s="262"/>
      <c r="N1051" s="263"/>
      <c r="O1051" s="263"/>
      <c r="P1051" s="263"/>
      <c r="Q1051" s="263"/>
      <c r="R1051" s="263"/>
      <c r="S1051" s="263"/>
      <c r="T1051" s="264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5" t="s">
        <v>267</v>
      </c>
      <c r="AU1051" s="265" t="s">
        <v>87</v>
      </c>
      <c r="AV1051" s="15" t="s">
        <v>263</v>
      </c>
      <c r="AW1051" s="15" t="s">
        <v>37</v>
      </c>
      <c r="AX1051" s="15" t="s">
        <v>85</v>
      </c>
      <c r="AY1051" s="265" t="s">
        <v>258</v>
      </c>
    </row>
    <row r="1052" s="14" customFormat="1">
      <c r="A1052" s="14"/>
      <c r="B1052" s="244"/>
      <c r="C1052" s="245"/>
      <c r="D1052" s="229" t="s">
        <v>267</v>
      </c>
      <c r="E1052" s="245"/>
      <c r="F1052" s="247" t="s">
        <v>1431</v>
      </c>
      <c r="G1052" s="245"/>
      <c r="H1052" s="248">
        <v>59.685000000000002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267</v>
      </c>
      <c r="AU1052" s="254" t="s">
        <v>87</v>
      </c>
      <c r="AV1052" s="14" t="s">
        <v>87</v>
      </c>
      <c r="AW1052" s="14" t="s">
        <v>4</v>
      </c>
      <c r="AX1052" s="14" t="s">
        <v>85</v>
      </c>
      <c r="AY1052" s="254" t="s">
        <v>258</v>
      </c>
    </row>
    <row r="1053" s="2" customFormat="1" ht="37.8" customHeight="1">
      <c r="A1053" s="40"/>
      <c r="B1053" s="41"/>
      <c r="C1053" s="216" t="s">
        <v>1432</v>
      </c>
      <c r="D1053" s="216" t="s">
        <v>260</v>
      </c>
      <c r="E1053" s="217" t="s">
        <v>1433</v>
      </c>
      <c r="F1053" s="218" t="s">
        <v>1434</v>
      </c>
      <c r="G1053" s="219" t="s">
        <v>124</v>
      </c>
      <c r="H1053" s="220">
        <v>60.75</v>
      </c>
      <c r="I1053" s="221"/>
      <c r="J1053" s="222">
        <f>ROUND(I1053*H1053,2)</f>
        <v>0</v>
      </c>
      <c r="K1053" s="218" t="s">
        <v>273</v>
      </c>
      <c r="L1053" s="46"/>
      <c r="M1053" s="223" t="s">
        <v>35</v>
      </c>
      <c r="N1053" s="224" t="s">
        <v>49</v>
      </c>
      <c r="O1053" s="86"/>
      <c r="P1053" s="225">
        <f>O1053*H1053</f>
        <v>0</v>
      </c>
      <c r="Q1053" s="225">
        <v>0.00010000000000000001</v>
      </c>
      <c r="R1053" s="225">
        <f>Q1053*H1053</f>
        <v>0.0060750000000000005</v>
      </c>
      <c r="S1053" s="225">
        <v>0</v>
      </c>
      <c r="T1053" s="226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7" t="s">
        <v>425</v>
      </c>
      <c r="AT1053" s="227" t="s">
        <v>260</v>
      </c>
      <c r="AU1053" s="227" t="s">
        <v>87</v>
      </c>
      <c r="AY1053" s="19" t="s">
        <v>258</v>
      </c>
      <c r="BE1053" s="228">
        <f>IF(N1053="základní",J1053,0)</f>
        <v>0</v>
      </c>
      <c r="BF1053" s="228">
        <f>IF(N1053="snížená",J1053,0)</f>
        <v>0</v>
      </c>
      <c r="BG1053" s="228">
        <f>IF(N1053="zákl. přenesená",J1053,0)</f>
        <v>0</v>
      </c>
      <c r="BH1053" s="228">
        <f>IF(N1053="sníž. přenesená",J1053,0)</f>
        <v>0</v>
      </c>
      <c r="BI1053" s="228">
        <f>IF(N1053="nulová",J1053,0)</f>
        <v>0</v>
      </c>
      <c r="BJ1053" s="19" t="s">
        <v>85</v>
      </c>
      <c r="BK1053" s="228">
        <f>ROUND(I1053*H1053,2)</f>
        <v>0</v>
      </c>
      <c r="BL1053" s="19" t="s">
        <v>425</v>
      </c>
      <c r="BM1053" s="227" t="s">
        <v>1435</v>
      </c>
    </row>
    <row r="1054" s="2" customFormat="1">
      <c r="A1054" s="40"/>
      <c r="B1054" s="41"/>
      <c r="C1054" s="42"/>
      <c r="D1054" s="266" t="s">
        <v>275</v>
      </c>
      <c r="E1054" s="42"/>
      <c r="F1054" s="267" t="s">
        <v>1436</v>
      </c>
      <c r="G1054" s="42"/>
      <c r="H1054" s="42"/>
      <c r="I1054" s="231"/>
      <c r="J1054" s="42"/>
      <c r="K1054" s="42"/>
      <c r="L1054" s="46"/>
      <c r="M1054" s="232"/>
      <c r="N1054" s="233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275</v>
      </c>
      <c r="AU1054" s="19" t="s">
        <v>87</v>
      </c>
    </row>
    <row r="1055" s="14" customFormat="1">
      <c r="A1055" s="14"/>
      <c r="B1055" s="244"/>
      <c r="C1055" s="245"/>
      <c r="D1055" s="229" t="s">
        <v>267</v>
      </c>
      <c r="E1055" s="246" t="s">
        <v>35</v>
      </c>
      <c r="F1055" s="247" t="s">
        <v>1437</v>
      </c>
      <c r="G1055" s="245"/>
      <c r="H1055" s="248">
        <v>15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267</v>
      </c>
      <c r="AU1055" s="254" t="s">
        <v>87</v>
      </c>
      <c r="AV1055" s="14" t="s">
        <v>87</v>
      </c>
      <c r="AW1055" s="14" t="s">
        <v>37</v>
      </c>
      <c r="AX1055" s="14" t="s">
        <v>78</v>
      </c>
      <c r="AY1055" s="254" t="s">
        <v>258</v>
      </c>
    </row>
    <row r="1056" s="14" customFormat="1">
      <c r="A1056" s="14"/>
      <c r="B1056" s="244"/>
      <c r="C1056" s="245"/>
      <c r="D1056" s="229" t="s">
        <v>267</v>
      </c>
      <c r="E1056" s="246" t="s">
        <v>35</v>
      </c>
      <c r="F1056" s="247" t="s">
        <v>1438</v>
      </c>
      <c r="G1056" s="245"/>
      <c r="H1056" s="248">
        <v>45.75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267</v>
      </c>
      <c r="AU1056" s="254" t="s">
        <v>87</v>
      </c>
      <c r="AV1056" s="14" t="s">
        <v>87</v>
      </c>
      <c r="AW1056" s="14" t="s">
        <v>37</v>
      </c>
      <c r="AX1056" s="14" t="s">
        <v>78</v>
      </c>
      <c r="AY1056" s="254" t="s">
        <v>258</v>
      </c>
    </row>
    <row r="1057" s="15" customFormat="1">
      <c r="A1057" s="15"/>
      <c r="B1057" s="255"/>
      <c r="C1057" s="256"/>
      <c r="D1057" s="229" t="s">
        <v>267</v>
      </c>
      <c r="E1057" s="257" t="s">
        <v>35</v>
      </c>
      <c r="F1057" s="258" t="s">
        <v>270</v>
      </c>
      <c r="G1057" s="256"/>
      <c r="H1057" s="259">
        <v>60.75</v>
      </c>
      <c r="I1057" s="260"/>
      <c r="J1057" s="256"/>
      <c r="K1057" s="256"/>
      <c r="L1057" s="261"/>
      <c r="M1057" s="262"/>
      <c r="N1057" s="263"/>
      <c r="O1057" s="263"/>
      <c r="P1057" s="263"/>
      <c r="Q1057" s="263"/>
      <c r="R1057" s="263"/>
      <c r="S1057" s="263"/>
      <c r="T1057" s="264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5" t="s">
        <v>267</v>
      </c>
      <c r="AU1057" s="265" t="s">
        <v>87</v>
      </c>
      <c r="AV1057" s="15" t="s">
        <v>263</v>
      </c>
      <c r="AW1057" s="15" t="s">
        <v>37</v>
      </c>
      <c r="AX1057" s="15" t="s">
        <v>85</v>
      </c>
      <c r="AY1057" s="265" t="s">
        <v>258</v>
      </c>
    </row>
    <row r="1058" s="2" customFormat="1" ht="16.5" customHeight="1">
      <c r="A1058" s="40"/>
      <c r="B1058" s="41"/>
      <c r="C1058" s="279" t="s">
        <v>1439</v>
      </c>
      <c r="D1058" s="279" t="s">
        <v>419</v>
      </c>
      <c r="E1058" s="280" t="s">
        <v>1440</v>
      </c>
      <c r="F1058" s="281" t="s">
        <v>1441</v>
      </c>
      <c r="G1058" s="282" t="s">
        <v>156</v>
      </c>
      <c r="H1058" s="283">
        <v>2.673</v>
      </c>
      <c r="I1058" s="284"/>
      <c r="J1058" s="285">
        <f>ROUND(I1058*H1058,2)</f>
        <v>0</v>
      </c>
      <c r="K1058" s="281" t="s">
        <v>273</v>
      </c>
      <c r="L1058" s="286"/>
      <c r="M1058" s="287" t="s">
        <v>35</v>
      </c>
      <c r="N1058" s="288" t="s">
        <v>49</v>
      </c>
      <c r="O1058" s="86"/>
      <c r="P1058" s="225">
        <f>O1058*H1058</f>
        <v>0</v>
      </c>
      <c r="Q1058" s="225">
        <v>0.02</v>
      </c>
      <c r="R1058" s="225">
        <f>Q1058*H1058</f>
        <v>0.053460000000000001</v>
      </c>
      <c r="S1058" s="225">
        <v>0</v>
      </c>
      <c r="T1058" s="226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7" t="s">
        <v>539</v>
      </c>
      <c r="AT1058" s="227" t="s">
        <v>419</v>
      </c>
      <c r="AU1058" s="227" t="s">
        <v>87</v>
      </c>
      <c r="AY1058" s="19" t="s">
        <v>258</v>
      </c>
      <c r="BE1058" s="228">
        <f>IF(N1058="základní",J1058,0)</f>
        <v>0</v>
      </c>
      <c r="BF1058" s="228">
        <f>IF(N1058="snížená",J1058,0)</f>
        <v>0</v>
      </c>
      <c r="BG1058" s="228">
        <f>IF(N1058="zákl. přenesená",J1058,0)</f>
        <v>0</v>
      </c>
      <c r="BH1058" s="228">
        <f>IF(N1058="sníž. přenesená",J1058,0)</f>
        <v>0</v>
      </c>
      <c r="BI1058" s="228">
        <f>IF(N1058="nulová",J1058,0)</f>
        <v>0</v>
      </c>
      <c r="BJ1058" s="19" t="s">
        <v>85</v>
      </c>
      <c r="BK1058" s="228">
        <f>ROUND(I1058*H1058,2)</f>
        <v>0</v>
      </c>
      <c r="BL1058" s="19" t="s">
        <v>425</v>
      </c>
      <c r="BM1058" s="227" t="s">
        <v>1442</v>
      </c>
    </row>
    <row r="1059" s="14" customFormat="1">
      <c r="A1059" s="14"/>
      <c r="B1059" s="244"/>
      <c r="C1059" s="245"/>
      <c r="D1059" s="229" t="s">
        <v>267</v>
      </c>
      <c r="E1059" s="246" t="s">
        <v>35</v>
      </c>
      <c r="F1059" s="247" t="s">
        <v>1443</v>
      </c>
      <c r="G1059" s="245"/>
      <c r="H1059" s="248">
        <v>0.66000000000000003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267</v>
      </c>
      <c r="AU1059" s="254" t="s">
        <v>87</v>
      </c>
      <c r="AV1059" s="14" t="s">
        <v>87</v>
      </c>
      <c r="AW1059" s="14" t="s">
        <v>37</v>
      </c>
      <c r="AX1059" s="14" t="s">
        <v>78</v>
      </c>
      <c r="AY1059" s="254" t="s">
        <v>258</v>
      </c>
    </row>
    <row r="1060" s="14" customFormat="1">
      <c r="A1060" s="14"/>
      <c r="B1060" s="244"/>
      <c r="C1060" s="245"/>
      <c r="D1060" s="229" t="s">
        <v>267</v>
      </c>
      <c r="E1060" s="246" t="s">
        <v>35</v>
      </c>
      <c r="F1060" s="247" t="s">
        <v>1444</v>
      </c>
      <c r="G1060" s="245"/>
      <c r="H1060" s="248">
        <v>2.0129999999999999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267</v>
      </c>
      <c r="AU1060" s="254" t="s">
        <v>87</v>
      </c>
      <c r="AV1060" s="14" t="s">
        <v>87</v>
      </c>
      <c r="AW1060" s="14" t="s">
        <v>37</v>
      </c>
      <c r="AX1060" s="14" t="s">
        <v>78</v>
      </c>
      <c r="AY1060" s="254" t="s">
        <v>258</v>
      </c>
    </row>
    <row r="1061" s="15" customFormat="1">
      <c r="A1061" s="15"/>
      <c r="B1061" s="255"/>
      <c r="C1061" s="256"/>
      <c r="D1061" s="229" t="s">
        <v>267</v>
      </c>
      <c r="E1061" s="257" t="s">
        <v>35</v>
      </c>
      <c r="F1061" s="258" t="s">
        <v>270</v>
      </c>
      <c r="G1061" s="256"/>
      <c r="H1061" s="259">
        <v>2.673</v>
      </c>
      <c r="I1061" s="260"/>
      <c r="J1061" s="256"/>
      <c r="K1061" s="256"/>
      <c r="L1061" s="261"/>
      <c r="M1061" s="262"/>
      <c r="N1061" s="263"/>
      <c r="O1061" s="263"/>
      <c r="P1061" s="263"/>
      <c r="Q1061" s="263"/>
      <c r="R1061" s="263"/>
      <c r="S1061" s="263"/>
      <c r="T1061" s="264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65" t="s">
        <v>267</v>
      </c>
      <c r="AU1061" s="265" t="s">
        <v>87</v>
      </c>
      <c r="AV1061" s="15" t="s">
        <v>263</v>
      </c>
      <c r="AW1061" s="15" t="s">
        <v>37</v>
      </c>
      <c r="AX1061" s="15" t="s">
        <v>85</v>
      </c>
      <c r="AY1061" s="265" t="s">
        <v>258</v>
      </c>
    </row>
    <row r="1062" s="2" customFormat="1" ht="49.05" customHeight="1">
      <c r="A1062" s="40"/>
      <c r="B1062" s="41"/>
      <c r="C1062" s="216" t="s">
        <v>1445</v>
      </c>
      <c r="D1062" s="216" t="s">
        <v>260</v>
      </c>
      <c r="E1062" s="217" t="s">
        <v>1446</v>
      </c>
      <c r="F1062" s="218" t="s">
        <v>1447</v>
      </c>
      <c r="G1062" s="219" t="s">
        <v>117</v>
      </c>
      <c r="H1062" s="220">
        <v>24.300000000000001</v>
      </c>
      <c r="I1062" s="221"/>
      <c r="J1062" s="222">
        <f>ROUND(I1062*H1062,2)</f>
        <v>0</v>
      </c>
      <c r="K1062" s="218" t="s">
        <v>273</v>
      </c>
      <c r="L1062" s="46"/>
      <c r="M1062" s="223" t="s">
        <v>35</v>
      </c>
      <c r="N1062" s="224" t="s">
        <v>49</v>
      </c>
      <c r="O1062" s="86"/>
      <c r="P1062" s="225">
        <f>O1062*H1062</f>
        <v>0</v>
      </c>
      <c r="Q1062" s="225">
        <v>0.00019000000000000001</v>
      </c>
      <c r="R1062" s="225">
        <f>Q1062*H1062</f>
        <v>0.0046170000000000004</v>
      </c>
      <c r="S1062" s="225">
        <v>0</v>
      </c>
      <c r="T1062" s="226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27" t="s">
        <v>425</v>
      </c>
      <c r="AT1062" s="227" t="s">
        <v>260</v>
      </c>
      <c r="AU1062" s="227" t="s">
        <v>87</v>
      </c>
      <c r="AY1062" s="19" t="s">
        <v>258</v>
      </c>
      <c r="BE1062" s="228">
        <f>IF(N1062="základní",J1062,0)</f>
        <v>0</v>
      </c>
      <c r="BF1062" s="228">
        <f>IF(N1062="snížená",J1062,0)</f>
        <v>0</v>
      </c>
      <c r="BG1062" s="228">
        <f>IF(N1062="zákl. přenesená",J1062,0)</f>
        <v>0</v>
      </c>
      <c r="BH1062" s="228">
        <f>IF(N1062="sníž. přenesená",J1062,0)</f>
        <v>0</v>
      </c>
      <c r="BI1062" s="228">
        <f>IF(N1062="nulová",J1062,0)</f>
        <v>0</v>
      </c>
      <c r="BJ1062" s="19" t="s">
        <v>85</v>
      </c>
      <c r="BK1062" s="228">
        <f>ROUND(I1062*H1062,2)</f>
        <v>0</v>
      </c>
      <c r="BL1062" s="19" t="s">
        <v>425</v>
      </c>
      <c r="BM1062" s="227" t="s">
        <v>1448</v>
      </c>
    </row>
    <row r="1063" s="2" customFormat="1">
      <c r="A1063" s="40"/>
      <c r="B1063" s="41"/>
      <c r="C1063" s="42"/>
      <c r="D1063" s="266" t="s">
        <v>275</v>
      </c>
      <c r="E1063" s="42"/>
      <c r="F1063" s="267" t="s">
        <v>1449</v>
      </c>
      <c r="G1063" s="42"/>
      <c r="H1063" s="42"/>
      <c r="I1063" s="231"/>
      <c r="J1063" s="42"/>
      <c r="K1063" s="42"/>
      <c r="L1063" s="46"/>
      <c r="M1063" s="232"/>
      <c r="N1063" s="233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275</v>
      </c>
      <c r="AU1063" s="19" t="s">
        <v>87</v>
      </c>
    </row>
    <row r="1064" s="14" customFormat="1">
      <c r="A1064" s="14"/>
      <c r="B1064" s="244"/>
      <c r="C1064" s="245"/>
      <c r="D1064" s="229" t="s">
        <v>267</v>
      </c>
      <c r="E1064" s="246" t="s">
        <v>35</v>
      </c>
      <c r="F1064" s="247" t="s">
        <v>1450</v>
      </c>
      <c r="G1064" s="245"/>
      <c r="H1064" s="248">
        <v>6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267</v>
      </c>
      <c r="AU1064" s="254" t="s">
        <v>87</v>
      </c>
      <c r="AV1064" s="14" t="s">
        <v>87</v>
      </c>
      <c r="AW1064" s="14" t="s">
        <v>37</v>
      </c>
      <c r="AX1064" s="14" t="s">
        <v>78</v>
      </c>
      <c r="AY1064" s="254" t="s">
        <v>258</v>
      </c>
    </row>
    <row r="1065" s="14" customFormat="1">
      <c r="A1065" s="14"/>
      <c r="B1065" s="244"/>
      <c r="C1065" s="245"/>
      <c r="D1065" s="229" t="s">
        <v>267</v>
      </c>
      <c r="E1065" s="246" t="s">
        <v>35</v>
      </c>
      <c r="F1065" s="247" t="s">
        <v>1451</v>
      </c>
      <c r="G1065" s="245"/>
      <c r="H1065" s="248">
        <v>18.300000000000001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267</v>
      </c>
      <c r="AU1065" s="254" t="s">
        <v>87</v>
      </c>
      <c r="AV1065" s="14" t="s">
        <v>87</v>
      </c>
      <c r="AW1065" s="14" t="s">
        <v>37</v>
      </c>
      <c r="AX1065" s="14" t="s">
        <v>78</v>
      </c>
      <c r="AY1065" s="254" t="s">
        <v>258</v>
      </c>
    </row>
    <row r="1066" s="15" customFormat="1">
      <c r="A1066" s="15"/>
      <c r="B1066" s="255"/>
      <c r="C1066" s="256"/>
      <c r="D1066" s="229" t="s">
        <v>267</v>
      </c>
      <c r="E1066" s="257" t="s">
        <v>35</v>
      </c>
      <c r="F1066" s="258" t="s">
        <v>270</v>
      </c>
      <c r="G1066" s="256"/>
      <c r="H1066" s="259">
        <v>24.300000000000001</v>
      </c>
      <c r="I1066" s="260"/>
      <c r="J1066" s="256"/>
      <c r="K1066" s="256"/>
      <c r="L1066" s="261"/>
      <c r="M1066" s="262"/>
      <c r="N1066" s="263"/>
      <c r="O1066" s="263"/>
      <c r="P1066" s="263"/>
      <c r="Q1066" s="263"/>
      <c r="R1066" s="263"/>
      <c r="S1066" s="263"/>
      <c r="T1066" s="26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5" t="s">
        <v>267</v>
      </c>
      <c r="AU1066" s="265" t="s">
        <v>87</v>
      </c>
      <c r="AV1066" s="15" t="s">
        <v>263</v>
      </c>
      <c r="AW1066" s="15" t="s">
        <v>37</v>
      </c>
      <c r="AX1066" s="15" t="s">
        <v>85</v>
      </c>
      <c r="AY1066" s="265" t="s">
        <v>258</v>
      </c>
    </row>
    <row r="1067" s="2" customFormat="1" ht="24.15" customHeight="1">
      <c r="A1067" s="40"/>
      <c r="B1067" s="41"/>
      <c r="C1067" s="279" t="s">
        <v>1452</v>
      </c>
      <c r="D1067" s="279" t="s">
        <v>419</v>
      </c>
      <c r="E1067" s="280" t="s">
        <v>1408</v>
      </c>
      <c r="F1067" s="281" t="s">
        <v>1409</v>
      </c>
      <c r="G1067" s="282" t="s">
        <v>117</v>
      </c>
      <c r="H1067" s="283">
        <v>25.515000000000001</v>
      </c>
      <c r="I1067" s="284"/>
      <c r="J1067" s="285">
        <f>ROUND(I1067*H1067,2)</f>
        <v>0</v>
      </c>
      <c r="K1067" s="281" t="s">
        <v>273</v>
      </c>
      <c r="L1067" s="286"/>
      <c r="M1067" s="287" t="s">
        <v>35</v>
      </c>
      <c r="N1067" s="288" t="s">
        <v>49</v>
      </c>
      <c r="O1067" s="86"/>
      <c r="P1067" s="225">
        <f>O1067*H1067</f>
        <v>0</v>
      </c>
      <c r="Q1067" s="225">
        <v>0.0025000000000000001</v>
      </c>
      <c r="R1067" s="225">
        <f>Q1067*H1067</f>
        <v>0.063787499999999997</v>
      </c>
      <c r="S1067" s="225">
        <v>0</v>
      </c>
      <c r="T1067" s="226">
        <f>S1067*H1067</f>
        <v>0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7" t="s">
        <v>539</v>
      </c>
      <c r="AT1067" s="227" t="s">
        <v>419</v>
      </c>
      <c r="AU1067" s="227" t="s">
        <v>87</v>
      </c>
      <c r="AY1067" s="19" t="s">
        <v>258</v>
      </c>
      <c r="BE1067" s="228">
        <f>IF(N1067="základní",J1067,0)</f>
        <v>0</v>
      </c>
      <c r="BF1067" s="228">
        <f>IF(N1067="snížená",J1067,0)</f>
        <v>0</v>
      </c>
      <c r="BG1067" s="228">
        <f>IF(N1067="zákl. přenesená",J1067,0)</f>
        <v>0</v>
      </c>
      <c r="BH1067" s="228">
        <f>IF(N1067="sníž. přenesená",J1067,0)</f>
        <v>0</v>
      </c>
      <c r="BI1067" s="228">
        <f>IF(N1067="nulová",J1067,0)</f>
        <v>0</v>
      </c>
      <c r="BJ1067" s="19" t="s">
        <v>85</v>
      </c>
      <c r="BK1067" s="228">
        <f>ROUND(I1067*H1067,2)</f>
        <v>0</v>
      </c>
      <c r="BL1067" s="19" t="s">
        <v>425</v>
      </c>
      <c r="BM1067" s="227" t="s">
        <v>1453</v>
      </c>
    </row>
    <row r="1068" s="14" customFormat="1">
      <c r="A1068" s="14"/>
      <c r="B1068" s="244"/>
      <c r="C1068" s="245"/>
      <c r="D1068" s="229" t="s">
        <v>267</v>
      </c>
      <c r="E1068" s="246" t="s">
        <v>35</v>
      </c>
      <c r="F1068" s="247" t="s">
        <v>1450</v>
      </c>
      <c r="G1068" s="245"/>
      <c r="H1068" s="248">
        <v>6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267</v>
      </c>
      <c r="AU1068" s="254" t="s">
        <v>87</v>
      </c>
      <c r="AV1068" s="14" t="s">
        <v>87</v>
      </c>
      <c r="AW1068" s="14" t="s">
        <v>37</v>
      </c>
      <c r="AX1068" s="14" t="s">
        <v>78</v>
      </c>
      <c r="AY1068" s="254" t="s">
        <v>258</v>
      </c>
    </row>
    <row r="1069" s="14" customFormat="1">
      <c r="A1069" s="14"/>
      <c r="B1069" s="244"/>
      <c r="C1069" s="245"/>
      <c r="D1069" s="229" t="s">
        <v>267</v>
      </c>
      <c r="E1069" s="246" t="s">
        <v>35</v>
      </c>
      <c r="F1069" s="247" t="s">
        <v>1451</v>
      </c>
      <c r="G1069" s="245"/>
      <c r="H1069" s="248">
        <v>18.300000000000001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267</v>
      </c>
      <c r="AU1069" s="254" t="s">
        <v>87</v>
      </c>
      <c r="AV1069" s="14" t="s">
        <v>87</v>
      </c>
      <c r="AW1069" s="14" t="s">
        <v>37</v>
      </c>
      <c r="AX1069" s="14" t="s">
        <v>78</v>
      </c>
      <c r="AY1069" s="254" t="s">
        <v>258</v>
      </c>
    </row>
    <row r="1070" s="15" customFormat="1">
      <c r="A1070" s="15"/>
      <c r="B1070" s="255"/>
      <c r="C1070" s="256"/>
      <c r="D1070" s="229" t="s">
        <v>267</v>
      </c>
      <c r="E1070" s="257" t="s">
        <v>35</v>
      </c>
      <c r="F1070" s="258" t="s">
        <v>270</v>
      </c>
      <c r="G1070" s="256"/>
      <c r="H1070" s="259">
        <v>24.300000000000001</v>
      </c>
      <c r="I1070" s="260"/>
      <c r="J1070" s="256"/>
      <c r="K1070" s="256"/>
      <c r="L1070" s="261"/>
      <c r="M1070" s="262"/>
      <c r="N1070" s="263"/>
      <c r="O1070" s="263"/>
      <c r="P1070" s="263"/>
      <c r="Q1070" s="263"/>
      <c r="R1070" s="263"/>
      <c r="S1070" s="263"/>
      <c r="T1070" s="264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5" t="s">
        <v>267</v>
      </c>
      <c r="AU1070" s="265" t="s">
        <v>87</v>
      </c>
      <c r="AV1070" s="15" t="s">
        <v>263</v>
      </c>
      <c r="AW1070" s="15" t="s">
        <v>37</v>
      </c>
      <c r="AX1070" s="15" t="s">
        <v>85</v>
      </c>
      <c r="AY1070" s="265" t="s">
        <v>258</v>
      </c>
    </row>
    <row r="1071" s="14" customFormat="1">
      <c r="A1071" s="14"/>
      <c r="B1071" s="244"/>
      <c r="C1071" s="245"/>
      <c r="D1071" s="229" t="s">
        <v>267</v>
      </c>
      <c r="E1071" s="245"/>
      <c r="F1071" s="247" t="s">
        <v>1454</v>
      </c>
      <c r="G1071" s="245"/>
      <c r="H1071" s="248">
        <v>25.515000000000001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267</v>
      </c>
      <c r="AU1071" s="254" t="s">
        <v>87</v>
      </c>
      <c r="AV1071" s="14" t="s">
        <v>87</v>
      </c>
      <c r="AW1071" s="14" t="s">
        <v>4</v>
      </c>
      <c r="AX1071" s="14" t="s">
        <v>85</v>
      </c>
      <c r="AY1071" s="254" t="s">
        <v>258</v>
      </c>
    </row>
    <row r="1072" s="2" customFormat="1" ht="49.05" customHeight="1">
      <c r="A1072" s="40"/>
      <c r="B1072" s="41"/>
      <c r="C1072" s="216" t="s">
        <v>1455</v>
      </c>
      <c r="D1072" s="216" t="s">
        <v>260</v>
      </c>
      <c r="E1072" s="217" t="s">
        <v>1456</v>
      </c>
      <c r="F1072" s="218" t="s">
        <v>1457</v>
      </c>
      <c r="G1072" s="219" t="s">
        <v>117</v>
      </c>
      <c r="H1072" s="220">
        <v>511.31999999999999</v>
      </c>
      <c r="I1072" s="221"/>
      <c r="J1072" s="222">
        <f>ROUND(I1072*H1072,2)</f>
        <v>0</v>
      </c>
      <c r="K1072" s="218" t="s">
        <v>273</v>
      </c>
      <c r="L1072" s="46"/>
      <c r="M1072" s="223" t="s">
        <v>35</v>
      </c>
      <c r="N1072" s="224" t="s">
        <v>49</v>
      </c>
      <c r="O1072" s="86"/>
      <c r="P1072" s="225">
        <f>O1072*H1072</f>
        <v>0</v>
      </c>
      <c r="Q1072" s="225">
        <v>1.0000000000000001E-05</v>
      </c>
      <c r="R1072" s="225">
        <f>Q1072*H1072</f>
        <v>0.0051132</v>
      </c>
      <c r="S1072" s="225">
        <v>0</v>
      </c>
      <c r="T1072" s="226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7" t="s">
        <v>425</v>
      </c>
      <c r="AT1072" s="227" t="s">
        <v>260</v>
      </c>
      <c r="AU1072" s="227" t="s">
        <v>87</v>
      </c>
      <c r="AY1072" s="19" t="s">
        <v>258</v>
      </c>
      <c r="BE1072" s="228">
        <f>IF(N1072="základní",J1072,0)</f>
        <v>0</v>
      </c>
      <c r="BF1072" s="228">
        <f>IF(N1072="snížená",J1072,0)</f>
        <v>0</v>
      </c>
      <c r="BG1072" s="228">
        <f>IF(N1072="zákl. přenesená",J1072,0)</f>
        <v>0</v>
      </c>
      <c r="BH1072" s="228">
        <f>IF(N1072="sníž. přenesená",J1072,0)</f>
        <v>0</v>
      </c>
      <c r="BI1072" s="228">
        <f>IF(N1072="nulová",J1072,0)</f>
        <v>0</v>
      </c>
      <c r="BJ1072" s="19" t="s">
        <v>85</v>
      </c>
      <c r="BK1072" s="228">
        <f>ROUND(I1072*H1072,2)</f>
        <v>0</v>
      </c>
      <c r="BL1072" s="19" t="s">
        <v>425</v>
      </c>
      <c r="BM1072" s="227" t="s">
        <v>1458</v>
      </c>
    </row>
    <row r="1073" s="2" customFormat="1">
      <c r="A1073" s="40"/>
      <c r="B1073" s="41"/>
      <c r="C1073" s="42"/>
      <c r="D1073" s="266" t="s">
        <v>275</v>
      </c>
      <c r="E1073" s="42"/>
      <c r="F1073" s="267" t="s">
        <v>1459</v>
      </c>
      <c r="G1073" s="42"/>
      <c r="H1073" s="42"/>
      <c r="I1073" s="231"/>
      <c r="J1073" s="42"/>
      <c r="K1073" s="42"/>
      <c r="L1073" s="46"/>
      <c r="M1073" s="232"/>
      <c r="N1073" s="233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275</v>
      </c>
      <c r="AU1073" s="19" t="s">
        <v>87</v>
      </c>
    </row>
    <row r="1074" s="14" customFormat="1">
      <c r="A1074" s="14"/>
      <c r="B1074" s="244"/>
      <c r="C1074" s="245"/>
      <c r="D1074" s="229" t="s">
        <v>267</v>
      </c>
      <c r="E1074" s="246" t="s">
        <v>35</v>
      </c>
      <c r="F1074" s="247" t="s">
        <v>1460</v>
      </c>
      <c r="G1074" s="245"/>
      <c r="H1074" s="248">
        <v>508.56999999999999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267</v>
      </c>
      <c r="AU1074" s="254" t="s">
        <v>87</v>
      </c>
      <c r="AV1074" s="14" t="s">
        <v>87</v>
      </c>
      <c r="AW1074" s="14" t="s">
        <v>37</v>
      </c>
      <c r="AX1074" s="14" t="s">
        <v>78</v>
      </c>
      <c r="AY1074" s="254" t="s">
        <v>258</v>
      </c>
    </row>
    <row r="1075" s="16" customFormat="1">
      <c r="A1075" s="16"/>
      <c r="B1075" s="268"/>
      <c r="C1075" s="269"/>
      <c r="D1075" s="229" t="s">
        <v>267</v>
      </c>
      <c r="E1075" s="270" t="s">
        <v>35</v>
      </c>
      <c r="F1075" s="271" t="s">
        <v>278</v>
      </c>
      <c r="G1075" s="269"/>
      <c r="H1075" s="272">
        <v>508.56999999999999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T1075" s="278" t="s">
        <v>267</v>
      </c>
      <c r="AU1075" s="278" t="s">
        <v>87</v>
      </c>
      <c r="AV1075" s="16" t="s">
        <v>126</v>
      </c>
      <c r="AW1075" s="16" t="s">
        <v>37</v>
      </c>
      <c r="AX1075" s="16" t="s">
        <v>78</v>
      </c>
      <c r="AY1075" s="278" t="s">
        <v>258</v>
      </c>
    </row>
    <row r="1076" s="14" customFormat="1">
      <c r="A1076" s="14"/>
      <c r="B1076" s="244"/>
      <c r="C1076" s="245"/>
      <c r="D1076" s="229" t="s">
        <v>267</v>
      </c>
      <c r="E1076" s="246" t="s">
        <v>35</v>
      </c>
      <c r="F1076" s="247" t="s">
        <v>865</v>
      </c>
      <c r="G1076" s="245"/>
      <c r="H1076" s="248">
        <v>0.75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267</v>
      </c>
      <c r="AU1076" s="254" t="s">
        <v>87</v>
      </c>
      <c r="AV1076" s="14" t="s">
        <v>87</v>
      </c>
      <c r="AW1076" s="14" t="s">
        <v>37</v>
      </c>
      <c r="AX1076" s="14" t="s">
        <v>78</v>
      </c>
      <c r="AY1076" s="254" t="s">
        <v>258</v>
      </c>
    </row>
    <row r="1077" s="14" customFormat="1">
      <c r="A1077" s="14"/>
      <c r="B1077" s="244"/>
      <c r="C1077" s="245"/>
      <c r="D1077" s="229" t="s">
        <v>267</v>
      </c>
      <c r="E1077" s="246" t="s">
        <v>35</v>
      </c>
      <c r="F1077" s="247" t="s">
        <v>866</v>
      </c>
      <c r="G1077" s="245"/>
      <c r="H1077" s="248">
        <v>2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267</v>
      </c>
      <c r="AU1077" s="254" t="s">
        <v>87</v>
      </c>
      <c r="AV1077" s="14" t="s">
        <v>87</v>
      </c>
      <c r="AW1077" s="14" t="s">
        <v>37</v>
      </c>
      <c r="AX1077" s="14" t="s">
        <v>78</v>
      </c>
      <c r="AY1077" s="254" t="s">
        <v>258</v>
      </c>
    </row>
    <row r="1078" s="16" customFormat="1">
      <c r="A1078" s="16"/>
      <c r="B1078" s="268"/>
      <c r="C1078" s="269"/>
      <c r="D1078" s="229" t="s">
        <v>267</v>
      </c>
      <c r="E1078" s="270" t="s">
        <v>35</v>
      </c>
      <c r="F1078" s="271" t="s">
        <v>278</v>
      </c>
      <c r="G1078" s="269"/>
      <c r="H1078" s="272">
        <v>2.75</v>
      </c>
      <c r="I1078" s="273"/>
      <c r="J1078" s="269"/>
      <c r="K1078" s="269"/>
      <c r="L1078" s="274"/>
      <c r="M1078" s="275"/>
      <c r="N1078" s="276"/>
      <c r="O1078" s="276"/>
      <c r="P1078" s="276"/>
      <c r="Q1078" s="276"/>
      <c r="R1078" s="276"/>
      <c r="S1078" s="276"/>
      <c r="T1078" s="277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T1078" s="278" t="s">
        <v>267</v>
      </c>
      <c r="AU1078" s="278" t="s">
        <v>87</v>
      </c>
      <c r="AV1078" s="16" t="s">
        <v>126</v>
      </c>
      <c r="AW1078" s="16" t="s">
        <v>37</v>
      </c>
      <c r="AX1078" s="16" t="s">
        <v>78</v>
      </c>
      <c r="AY1078" s="278" t="s">
        <v>258</v>
      </c>
    </row>
    <row r="1079" s="15" customFormat="1">
      <c r="A1079" s="15"/>
      <c r="B1079" s="255"/>
      <c r="C1079" s="256"/>
      <c r="D1079" s="229" t="s">
        <v>267</v>
      </c>
      <c r="E1079" s="257" t="s">
        <v>35</v>
      </c>
      <c r="F1079" s="258" t="s">
        <v>270</v>
      </c>
      <c r="G1079" s="256"/>
      <c r="H1079" s="259">
        <v>511.31999999999999</v>
      </c>
      <c r="I1079" s="260"/>
      <c r="J1079" s="256"/>
      <c r="K1079" s="256"/>
      <c r="L1079" s="261"/>
      <c r="M1079" s="262"/>
      <c r="N1079" s="263"/>
      <c r="O1079" s="263"/>
      <c r="P1079" s="263"/>
      <c r="Q1079" s="263"/>
      <c r="R1079" s="263"/>
      <c r="S1079" s="263"/>
      <c r="T1079" s="264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5" t="s">
        <v>267</v>
      </c>
      <c r="AU1079" s="265" t="s">
        <v>87</v>
      </c>
      <c r="AV1079" s="15" t="s">
        <v>263</v>
      </c>
      <c r="AW1079" s="15" t="s">
        <v>37</v>
      </c>
      <c r="AX1079" s="15" t="s">
        <v>85</v>
      </c>
      <c r="AY1079" s="265" t="s">
        <v>258</v>
      </c>
    </row>
    <row r="1080" s="2" customFormat="1" ht="24.15" customHeight="1">
      <c r="A1080" s="40"/>
      <c r="B1080" s="41"/>
      <c r="C1080" s="279" t="s">
        <v>1461</v>
      </c>
      <c r="D1080" s="279" t="s">
        <v>419</v>
      </c>
      <c r="E1080" s="280" t="s">
        <v>1462</v>
      </c>
      <c r="F1080" s="281" t="s">
        <v>1463</v>
      </c>
      <c r="G1080" s="282" t="s">
        <v>117</v>
      </c>
      <c r="H1080" s="283">
        <v>595.94299999999998</v>
      </c>
      <c r="I1080" s="284"/>
      <c r="J1080" s="285">
        <f>ROUND(I1080*H1080,2)</f>
        <v>0</v>
      </c>
      <c r="K1080" s="281" t="s">
        <v>273</v>
      </c>
      <c r="L1080" s="286"/>
      <c r="M1080" s="287" t="s">
        <v>35</v>
      </c>
      <c r="N1080" s="288" t="s">
        <v>49</v>
      </c>
      <c r="O1080" s="86"/>
      <c r="P1080" s="225">
        <f>O1080*H1080</f>
        <v>0</v>
      </c>
      <c r="Q1080" s="225">
        <v>0.00060999999999999997</v>
      </c>
      <c r="R1080" s="225">
        <f>Q1080*H1080</f>
        <v>0.36352522999999998</v>
      </c>
      <c r="S1080" s="225">
        <v>0</v>
      </c>
      <c r="T1080" s="226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7" t="s">
        <v>539</v>
      </c>
      <c r="AT1080" s="227" t="s">
        <v>419</v>
      </c>
      <c r="AU1080" s="227" t="s">
        <v>87</v>
      </c>
      <c r="AY1080" s="19" t="s">
        <v>258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19" t="s">
        <v>85</v>
      </c>
      <c r="BK1080" s="228">
        <f>ROUND(I1080*H1080,2)</f>
        <v>0</v>
      </c>
      <c r="BL1080" s="19" t="s">
        <v>425</v>
      </c>
      <c r="BM1080" s="227" t="s">
        <v>1464</v>
      </c>
    </row>
    <row r="1081" s="14" customFormat="1">
      <c r="A1081" s="14"/>
      <c r="B1081" s="244"/>
      <c r="C1081" s="245"/>
      <c r="D1081" s="229" t="s">
        <v>267</v>
      </c>
      <c r="E1081" s="246" t="s">
        <v>35</v>
      </c>
      <c r="F1081" s="247" t="s">
        <v>1460</v>
      </c>
      <c r="G1081" s="245"/>
      <c r="H1081" s="248">
        <v>508.56999999999999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267</v>
      </c>
      <c r="AU1081" s="254" t="s">
        <v>87</v>
      </c>
      <c r="AV1081" s="14" t="s">
        <v>87</v>
      </c>
      <c r="AW1081" s="14" t="s">
        <v>37</v>
      </c>
      <c r="AX1081" s="14" t="s">
        <v>78</v>
      </c>
      <c r="AY1081" s="254" t="s">
        <v>258</v>
      </c>
    </row>
    <row r="1082" s="16" customFormat="1">
      <c r="A1082" s="16"/>
      <c r="B1082" s="268"/>
      <c r="C1082" s="269"/>
      <c r="D1082" s="229" t="s">
        <v>267</v>
      </c>
      <c r="E1082" s="270" t="s">
        <v>35</v>
      </c>
      <c r="F1082" s="271" t="s">
        <v>278</v>
      </c>
      <c r="G1082" s="269"/>
      <c r="H1082" s="272">
        <v>508.56999999999999</v>
      </c>
      <c r="I1082" s="273"/>
      <c r="J1082" s="269"/>
      <c r="K1082" s="269"/>
      <c r="L1082" s="274"/>
      <c r="M1082" s="275"/>
      <c r="N1082" s="276"/>
      <c r="O1082" s="276"/>
      <c r="P1082" s="276"/>
      <c r="Q1082" s="276"/>
      <c r="R1082" s="276"/>
      <c r="S1082" s="276"/>
      <c r="T1082" s="277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T1082" s="278" t="s">
        <v>267</v>
      </c>
      <c r="AU1082" s="278" t="s">
        <v>87</v>
      </c>
      <c r="AV1082" s="16" t="s">
        <v>126</v>
      </c>
      <c r="AW1082" s="16" t="s">
        <v>37</v>
      </c>
      <c r="AX1082" s="16" t="s">
        <v>78</v>
      </c>
      <c r="AY1082" s="278" t="s">
        <v>258</v>
      </c>
    </row>
    <row r="1083" s="14" customFormat="1">
      <c r="A1083" s="14"/>
      <c r="B1083" s="244"/>
      <c r="C1083" s="245"/>
      <c r="D1083" s="229" t="s">
        <v>267</v>
      </c>
      <c r="E1083" s="246" t="s">
        <v>35</v>
      </c>
      <c r="F1083" s="247" t="s">
        <v>865</v>
      </c>
      <c r="G1083" s="245"/>
      <c r="H1083" s="248">
        <v>0.75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267</v>
      </c>
      <c r="AU1083" s="254" t="s">
        <v>87</v>
      </c>
      <c r="AV1083" s="14" t="s">
        <v>87</v>
      </c>
      <c r="AW1083" s="14" t="s">
        <v>37</v>
      </c>
      <c r="AX1083" s="14" t="s">
        <v>78</v>
      </c>
      <c r="AY1083" s="254" t="s">
        <v>258</v>
      </c>
    </row>
    <row r="1084" s="14" customFormat="1">
      <c r="A1084" s="14"/>
      <c r="B1084" s="244"/>
      <c r="C1084" s="245"/>
      <c r="D1084" s="229" t="s">
        <v>267</v>
      </c>
      <c r="E1084" s="246" t="s">
        <v>35</v>
      </c>
      <c r="F1084" s="247" t="s">
        <v>866</v>
      </c>
      <c r="G1084" s="245"/>
      <c r="H1084" s="248">
        <v>2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267</v>
      </c>
      <c r="AU1084" s="254" t="s">
        <v>87</v>
      </c>
      <c r="AV1084" s="14" t="s">
        <v>87</v>
      </c>
      <c r="AW1084" s="14" t="s">
        <v>37</v>
      </c>
      <c r="AX1084" s="14" t="s">
        <v>78</v>
      </c>
      <c r="AY1084" s="254" t="s">
        <v>258</v>
      </c>
    </row>
    <row r="1085" s="16" customFormat="1">
      <c r="A1085" s="16"/>
      <c r="B1085" s="268"/>
      <c r="C1085" s="269"/>
      <c r="D1085" s="229" t="s">
        <v>267</v>
      </c>
      <c r="E1085" s="270" t="s">
        <v>35</v>
      </c>
      <c r="F1085" s="271" t="s">
        <v>278</v>
      </c>
      <c r="G1085" s="269"/>
      <c r="H1085" s="272">
        <v>2.75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T1085" s="278" t="s">
        <v>267</v>
      </c>
      <c r="AU1085" s="278" t="s">
        <v>87</v>
      </c>
      <c r="AV1085" s="16" t="s">
        <v>126</v>
      </c>
      <c r="AW1085" s="16" t="s">
        <v>37</v>
      </c>
      <c r="AX1085" s="16" t="s">
        <v>78</v>
      </c>
      <c r="AY1085" s="278" t="s">
        <v>258</v>
      </c>
    </row>
    <row r="1086" s="15" customFormat="1">
      <c r="A1086" s="15"/>
      <c r="B1086" s="255"/>
      <c r="C1086" s="256"/>
      <c r="D1086" s="229" t="s">
        <v>267</v>
      </c>
      <c r="E1086" s="257" t="s">
        <v>35</v>
      </c>
      <c r="F1086" s="258" t="s">
        <v>270</v>
      </c>
      <c r="G1086" s="256"/>
      <c r="H1086" s="259">
        <v>511.31999999999999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5" t="s">
        <v>267</v>
      </c>
      <c r="AU1086" s="265" t="s">
        <v>87</v>
      </c>
      <c r="AV1086" s="15" t="s">
        <v>263</v>
      </c>
      <c r="AW1086" s="15" t="s">
        <v>37</v>
      </c>
      <c r="AX1086" s="15" t="s">
        <v>85</v>
      </c>
      <c r="AY1086" s="265" t="s">
        <v>258</v>
      </c>
    </row>
    <row r="1087" s="14" customFormat="1">
      <c r="A1087" s="14"/>
      <c r="B1087" s="244"/>
      <c r="C1087" s="245"/>
      <c r="D1087" s="229" t="s">
        <v>267</v>
      </c>
      <c r="E1087" s="245"/>
      <c r="F1087" s="247" t="s">
        <v>1465</v>
      </c>
      <c r="G1087" s="245"/>
      <c r="H1087" s="248">
        <v>595.94299999999998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267</v>
      </c>
      <c r="AU1087" s="254" t="s">
        <v>87</v>
      </c>
      <c r="AV1087" s="14" t="s">
        <v>87</v>
      </c>
      <c r="AW1087" s="14" t="s">
        <v>4</v>
      </c>
      <c r="AX1087" s="14" t="s">
        <v>85</v>
      </c>
      <c r="AY1087" s="254" t="s">
        <v>258</v>
      </c>
    </row>
    <row r="1088" s="2" customFormat="1" ht="44.25" customHeight="1">
      <c r="A1088" s="40"/>
      <c r="B1088" s="41"/>
      <c r="C1088" s="216" t="s">
        <v>1466</v>
      </c>
      <c r="D1088" s="216" t="s">
        <v>260</v>
      </c>
      <c r="E1088" s="217" t="s">
        <v>1467</v>
      </c>
      <c r="F1088" s="218" t="s">
        <v>1468</v>
      </c>
      <c r="G1088" s="219" t="s">
        <v>1253</v>
      </c>
      <c r="H1088" s="289"/>
      <c r="I1088" s="221"/>
      <c r="J1088" s="222">
        <f>ROUND(I1088*H1088,2)</f>
        <v>0</v>
      </c>
      <c r="K1088" s="218" t="s">
        <v>273</v>
      </c>
      <c r="L1088" s="46"/>
      <c r="M1088" s="223" t="s">
        <v>35</v>
      </c>
      <c r="N1088" s="224" t="s">
        <v>49</v>
      </c>
      <c r="O1088" s="86"/>
      <c r="P1088" s="225">
        <f>O1088*H1088</f>
        <v>0</v>
      </c>
      <c r="Q1088" s="225">
        <v>0</v>
      </c>
      <c r="R1088" s="225">
        <f>Q1088*H1088</f>
        <v>0</v>
      </c>
      <c r="S1088" s="225">
        <v>0</v>
      </c>
      <c r="T1088" s="226">
        <f>S1088*H1088</f>
        <v>0</v>
      </c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R1088" s="227" t="s">
        <v>425</v>
      </c>
      <c r="AT1088" s="227" t="s">
        <v>260</v>
      </c>
      <c r="AU1088" s="227" t="s">
        <v>87</v>
      </c>
      <c r="AY1088" s="19" t="s">
        <v>258</v>
      </c>
      <c r="BE1088" s="228">
        <f>IF(N1088="základní",J1088,0)</f>
        <v>0</v>
      </c>
      <c r="BF1088" s="228">
        <f>IF(N1088="snížená",J1088,0)</f>
        <v>0</v>
      </c>
      <c r="BG1088" s="228">
        <f>IF(N1088="zákl. přenesená",J1088,0)</f>
        <v>0</v>
      </c>
      <c r="BH1088" s="228">
        <f>IF(N1088="sníž. přenesená",J1088,0)</f>
        <v>0</v>
      </c>
      <c r="BI1088" s="228">
        <f>IF(N1088="nulová",J1088,0)</f>
        <v>0</v>
      </c>
      <c r="BJ1088" s="19" t="s">
        <v>85</v>
      </c>
      <c r="BK1088" s="228">
        <f>ROUND(I1088*H1088,2)</f>
        <v>0</v>
      </c>
      <c r="BL1088" s="19" t="s">
        <v>425</v>
      </c>
      <c r="BM1088" s="227" t="s">
        <v>1469</v>
      </c>
    </row>
    <row r="1089" s="2" customFormat="1">
      <c r="A1089" s="40"/>
      <c r="B1089" s="41"/>
      <c r="C1089" s="42"/>
      <c r="D1089" s="266" t="s">
        <v>275</v>
      </c>
      <c r="E1089" s="42"/>
      <c r="F1089" s="267" t="s">
        <v>1470</v>
      </c>
      <c r="G1089" s="42"/>
      <c r="H1089" s="42"/>
      <c r="I1089" s="231"/>
      <c r="J1089" s="42"/>
      <c r="K1089" s="42"/>
      <c r="L1089" s="46"/>
      <c r="M1089" s="232"/>
      <c r="N1089" s="233"/>
      <c r="O1089" s="86"/>
      <c r="P1089" s="86"/>
      <c r="Q1089" s="86"/>
      <c r="R1089" s="86"/>
      <c r="S1089" s="86"/>
      <c r="T1089" s="87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T1089" s="19" t="s">
        <v>275</v>
      </c>
      <c r="AU1089" s="19" t="s">
        <v>87</v>
      </c>
    </row>
    <row r="1090" s="12" customFormat="1" ht="22.8" customHeight="1">
      <c r="A1090" s="12"/>
      <c r="B1090" s="200"/>
      <c r="C1090" s="201"/>
      <c r="D1090" s="202" t="s">
        <v>77</v>
      </c>
      <c r="E1090" s="214" t="s">
        <v>1471</v>
      </c>
      <c r="F1090" s="214" t="s">
        <v>1472</v>
      </c>
      <c r="G1090" s="201"/>
      <c r="H1090" s="201"/>
      <c r="I1090" s="204"/>
      <c r="J1090" s="215">
        <f>BK1090</f>
        <v>0</v>
      </c>
      <c r="K1090" s="201"/>
      <c r="L1090" s="206"/>
      <c r="M1090" s="207"/>
      <c r="N1090" s="208"/>
      <c r="O1090" s="208"/>
      <c r="P1090" s="209">
        <f>SUM(P1091:P1150)</f>
        <v>0</v>
      </c>
      <c r="Q1090" s="208"/>
      <c r="R1090" s="209">
        <f>SUM(R1091:R1150)</f>
        <v>2.5711690000000003</v>
      </c>
      <c r="S1090" s="208"/>
      <c r="T1090" s="210">
        <f>SUM(T1091:T1150)</f>
        <v>0</v>
      </c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R1090" s="211" t="s">
        <v>87</v>
      </c>
      <c r="AT1090" s="212" t="s">
        <v>77</v>
      </c>
      <c r="AU1090" s="212" t="s">
        <v>85</v>
      </c>
      <c r="AY1090" s="211" t="s">
        <v>258</v>
      </c>
      <c r="BK1090" s="213">
        <f>SUM(BK1091:BK1150)</f>
        <v>0</v>
      </c>
    </row>
    <row r="1091" s="2" customFormat="1" ht="37.8" customHeight="1">
      <c r="A1091" s="40"/>
      <c r="B1091" s="41"/>
      <c r="C1091" s="216" t="s">
        <v>1473</v>
      </c>
      <c r="D1091" s="216" t="s">
        <v>260</v>
      </c>
      <c r="E1091" s="217" t="s">
        <v>1474</v>
      </c>
      <c r="F1091" s="218" t="s">
        <v>1475</v>
      </c>
      <c r="G1091" s="219" t="s">
        <v>117</v>
      </c>
      <c r="H1091" s="220">
        <v>360</v>
      </c>
      <c r="I1091" s="221"/>
      <c r="J1091" s="222">
        <f>ROUND(I1091*H1091,2)</f>
        <v>0</v>
      </c>
      <c r="K1091" s="218" t="s">
        <v>35</v>
      </c>
      <c r="L1091" s="46"/>
      <c r="M1091" s="223" t="s">
        <v>35</v>
      </c>
      <c r="N1091" s="224" t="s">
        <v>49</v>
      </c>
      <c r="O1091" s="86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7" t="s">
        <v>425</v>
      </c>
      <c r="AT1091" s="227" t="s">
        <v>260</v>
      </c>
      <c r="AU1091" s="227" t="s">
        <v>87</v>
      </c>
      <c r="AY1091" s="19" t="s">
        <v>258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19" t="s">
        <v>85</v>
      </c>
      <c r="BK1091" s="228">
        <f>ROUND(I1091*H1091,2)</f>
        <v>0</v>
      </c>
      <c r="BL1091" s="19" t="s">
        <v>425</v>
      </c>
      <c r="BM1091" s="227" t="s">
        <v>1476</v>
      </c>
    </row>
    <row r="1092" s="2" customFormat="1" ht="78" customHeight="1">
      <c r="A1092" s="40"/>
      <c r="B1092" s="41"/>
      <c r="C1092" s="216" t="s">
        <v>1477</v>
      </c>
      <c r="D1092" s="216" t="s">
        <v>260</v>
      </c>
      <c r="E1092" s="217" t="s">
        <v>1478</v>
      </c>
      <c r="F1092" s="218" t="s">
        <v>1479</v>
      </c>
      <c r="G1092" s="219" t="s">
        <v>117</v>
      </c>
      <c r="H1092" s="220">
        <v>65</v>
      </c>
      <c r="I1092" s="221"/>
      <c r="J1092" s="222">
        <f>ROUND(I1092*H1092,2)</f>
        <v>0</v>
      </c>
      <c r="K1092" s="218" t="s">
        <v>273</v>
      </c>
      <c r="L1092" s="46"/>
      <c r="M1092" s="223" t="s">
        <v>35</v>
      </c>
      <c r="N1092" s="224" t="s">
        <v>49</v>
      </c>
      <c r="O1092" s="86"/>
      <c r="P1092" s="225">
        <f>O1092*H1092</f>
        <v>0</v>
      </c>
      <c r="Q1092" s="225">
        <v>0.016389999999999998</v>
      </c>
      <c r="R1092" s="225">
        <f>Q1092*H1092</f>
        <v>1.0653499999999998</v>
      </c>
      <c r="S1092" s="225">
        <v>0</v>
      </c>
      <c r="T1092" s="226">
        <f>S1092*H1092</f>
        <v>0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27" t="s">
        <v>425</v>
      </c>
      <c r="AT1092" s="227" t="s">
        <v>260</v>
      </c>
      <c r="AU1092" s="227" t="s">
        <v>87</v>
      </c>
      <c r="AY1092" s="19" t="s">
        <v>258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19" t="s">
        <v>85</v>
      </c>
      <c r="BK1092" s="228">
        <f>ROUND(I1092*H1092,2)</f>
        <v>0</v>
      </c>
      <c r="BL1092" s="19" t="s">
        <v>425</v>
      </c>
      <c r="BM1092" s="227" t="s">
        <v>1480</v>
      </c>
    </row>
    <row r="1093" s="2" customFormat="1">
      <c r="A1093" s="40"/>
      <c r="B1093" s="41"/>
      <c r="C1093" s="42"/>
      <c r="D1093" s="266" t="s">
        <v>275</v>
      </c>
      <c r="E1093" s="42"/>
      <c r="F1093" s="267" t="s">
        <v>1481</v>
      </c>
      <c r="G1093" s="42"/>
      <c r="H1093" s="42"/>
      <c r="I1093" s="231"/>
      <c r="J1093" s="42"/>
      <c r="K1093" s="42"/>
      <c r="L1093" s="46"/>
      <c r="M1093" s="232"/>
      <c r="N1093" s="233"/>
      <c r="O1093" s="86"/>
      <c r="P1093" s="86"/>
      <c r="Q1093" s="86"/>
      <c r="R1093" s="86"/>
      <c r="S1093" s="86"/>
      <c r="T1093" s="87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T1093" s="19" t="s">
        <v>275</v>
      </c>
      <c r="AU1093" s="19" t="s">
        <v>87</v>
      </c>
    </row>
    <row r="1094" s="14" customFormat="1">
      <c r="A1094" s="14"/>
      <c r="B1094" s="244"/>
      <c r="C1094" s="245"/>
      <c r="D1094" s="229" t="s">
        <v>267</v>
      </c>
      <c r="E1094" s="246" t="s">
        <v>35</v>
      </c>
      <c r="F1094" s="247" t="s">
        <v>1482</v>
      </c>
      <c r="G1094" s="245"/>
      <c r="H1094" s="248">
        <v>65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267</v>
      </c>
      <c r="AU1094" s="254" t="s">
        <v>87</v>
      </c>
      <c r="AV1094" s="14" t="s">
        <v>87</v>
      </c>
      <c r="AW1094" s="14" t="s">
        <v>37</v>
      </c>
      <c r="AX1094" s="14" t="s">
        <v>78</v>
      </c>
      <c r="AY1094" s="254" t="s">
        <v>258</v>
      </c>
    </row>
    <row r="1095" s="15" customFormat="1">
      <c r="A1095" s="15"/>
      <c r="B1095" s="255"/>
      <c r="C1095" s="256"/>
      <c r="D1095" s="229" t="s">
        <v>267</v>
      </c>
      <c r="E1095" s="257" t="s">
        <v>206</v>
      </c>
      <c r="F1095" s="258" t="s">
        <v>270</v>
      </c>
      <c r="G1095" s="256"/>
      <c r="H1095" s="259">
        <v>65</v>
      </c>
      <c r="I1095" s="260"/>
      <c r="J1095" s="256"/>
      <c r="K1095" s="256"/>
      <c r="L1095" s="261"/>
      <c r="M1095" s="262"/>
      <c r="N1095" s="263"/>
      <c r="O1095" s="263"/>
      <c r="P1095" s="263"/>
      <c r="Q1095" s="263"/>
      <c r="R1095" s="263"/>
      <c r="S1095" s="263"/>
      <c r="T1095" s="264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5" t="s">
        <v>267</v>
      </c>
      <c r="AU1095" s="265" t="s">
        <v>87</v>
      </c>
      <c r="AV1095" s="15" t="s">
        <v>263</v>
      </c>
      <c r="AW1095" s="15" t="s">
        <v>37</v>
      </c>
      <c r="AX1095" s="15" t="s">
        <v>85</v>
      </c>
      <c r="AY1095" s="265" t="s">
        <v>258</v>
      </c>
    </row>
    <row r="1096" s="2" customFormat="1" ht="44.25" customHeight="1">
      <c r="A1096" s="40"/>
      <c r="B1096" s="41"/>
      <c r="C1096" s="216" t="s">
        <v>1483</v>
      </c>
      <c r="D1096" s="216" t="s">
        <v>260</v>
      </c>
      <c r="E1096" s="217" t="s">
        <v>1484</v>
      </c>
      <c r="F1096" s="218" t="s">
        <v>1485</v>
      </c>
      <c r="G1096" s="219" t="s">
        <v>117</v>
      </c>
      <c r="H1096" s="220">
        <v>65</v>
      </c>
      <c r="I1096" s="221"/>
      <c r="J1096" s="222">
        <f>ROUND(I1096*H1096,2)</f>
        <v>0</v>
      </c>
      <c r="K1096" s="218" t="s">
        <v>273</v>
      </c>
      <c r="L1096" s="46"/>
      <c r="M1096" s="223" t="s">
        <v>35</v>
      </c>
      <c r="N1096" s="224" t="s">
        <v>49</v>
      </c>
      <c r="O1096" s="86"/>
      <c r="P1096" s="225">
        <f>O1096*H1096</f>
        <v>0</v>
      </c>
      <c r="Q1096" s="225">
        <v>0.00010000000000000001</v>
      </c>
      <c r="R1096" s="225">
        <f>Q1096*H1096</f>
        <v>0.0065000000000000006</v>
      </c>
      <c r="S1096" s="225">
        <v>0</v>
      </c>
      <c r="T1096" s="226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7" t="s">
        <v>425</v>
      </c>
      <c r="AT1096" s="227" t="s">
        <v>260</v>
      </c>
      <c r="AU1096" s="227" t="s">
        <v>87</v>
      </c>
      <c r="AY1096" s="19" t="s">
        <v>258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9" t="s">
        <v>85</v>
      </c>
      <c r="BK1096" s="228">
        <f>ROUND(I1096*H1096,2)</f>
        <v>0</v>
      </c>
      <c r="BL1096" s="19" t="s">
        <v>425</v>
      </c>
      <c r="BM1096" s="227" t="s">
        <v>1486</v>
      </c>
    </row>
    <row r="1097" s="2" customFormat="1">
      <c r="A1097" s="40"/>
      <c r="B1097" s="41"/>
      <c r="C1097" s="42"/>
      <c r="D1097" s="266" t="s">
        <v>275</v>
      </c>
      <c r="E1097" s="42"/>
      <c r="F1097" s="267" t="s">
        <v>1487</v>
      </c>
      <c r="G1097" s="42"/>
      <c r="H1097" s="42"/>
      <c r="I1097" s="231"/>
      <c r="J1097" s="42"/>
      <c r="K1097" s="42"/>
      <c r="L1097" s="46"/>
      <c r="M1097" s="232"/>
      <c r="N1097" s="233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275</v>
      </c>
      <c r="AU1097" s="19" t="s">
        <v>87</v>
      </c>
    </row>
    <row r="1098" s="14" customFormat="1">
      <c r="A1098" s="14"/>
      <c r="B1098" s="244"/>
      <c r="C1098" s="245"/>
      <c r="D1098" s="229" t="s">
        <v>267</v>
      </c>
      <c r="E1098" s="246" t="s">
        <v>35</v>
      </c>
      <c r="F1098" s="247" t="s">
        <v>1482</v>
      </c>
      <c r="G1098" s="245"/>
      <c r="H1098" s="248">
        <v>65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267</v>
      </c>
      <c r="AU1098" s="254" t="s">
        <v>87</v>
      </c>
      <c r="AV1098" s="14" t="s">
        <v>87</v>
      </c>
      <c r="AW1098" s="14" t="s">
        <v>37</v>
      </c>
      <c r="AX1098" s="14" t="s">
        <v>78</v>
      </c>
      <c r="AY1098" s="254" t="s">
        <v>258</v>
      </c>
    </row>
    <row r="1099" s="15" customFormat="1">
      <c r="A1099" s="15"/>
      <c r="B1099" s="255"/>
      <c r="C1099" s="256"/>
      <c r="D1099" s="229" t="s">
        <v>267</v>
      </c>
      <c r="E1099" s="257" t="s">
        <v>35</v>
      </c>
      <c r="F1099" s="258" t="s">
        <v>270</v>
      </c>
      <c r="G1099" s="256"/>
      <c r="H1099" s="259">
        <v>65</v>
      </c>
      <c r="I1099" s="260"/>
      <c r="J1099" s="256"/>
      <c r="K1099" s="256"/>
      <c r="L1099" s="261"/>
      <c r="M1099" s="262"/>
      <c r="N1099" s="263"/>
      <c r="O1099" s="263"/>
      <c r="P1099" s="263"/>
      <c r="Q1099" s="263"/>
      <c r="R1099" s="263"/>
      <c r="S1099" s="263"/>
      <c r="T1099" s="264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5" t="s">
        <v>267</v>
      </c>
      <c r="AU1099" s="265" t="s">
        <v>87</v>
      </c>
      <c r="AV1099" s="15" t="s">
        <v>263</v>
      </c>
      <c r="AW1099" s="15" t="s">
        <v>37</v>
      </c>
      <c r="AX1099" s="15" t="s">
        <v>85</v>
      </c>
      <c r="AY1099" s="265" t="s">
        <v>258</v>
      </c>
    </row>
    <row r="1100" s="2" customFormat="1" ht="49.05" customHeight="1">
      <c r="A1100" s="40"/>
      <c r="B1100" s="41"/>
      <c r="C1100" s="216" t="s">
        <v>1488</v>
      </c>
      <c r="D1100" s="216" t="s">
        <v>260</v>
      </c>
      <c r="E1100" s="217" t="s">
        <v>1489</v>
      </c>
      <c r="F1100" s="218" t="s">
        <v>1490</v>
      </c>
      <c r="G1100" s="219" t="s">
        <v>117</v>
      </c>
      <c r="H1100" s="220">
        <v>81.200000000000003</v>
      </c>
      <c r="I1100" s="221"/>
      <c r="J1100" s="222">
        <f>ROUND(I1100*H1100,2)</f>
        <v>0</v>
      </c>
      <c r="K1100" s="218" t="s">
        <v>273</v>
      </c>
      <c r="L1100" s="46"/>
      <c r="M1100" s="223" t="s">
        <v>35</v>
      </c>
      <c r="N1100" s="224" t="s">
        <v>49</v>
      </c>
      <c r="O1100" s="86"/>
      <c r="P1100" s="225">
        <f>O1100*H1100</f>
        <v>0</v>
      </c>
      <c r="Q1100" s="225">
        <v>0.012200000000000001</v>
      </c>
      <c r="R1100" s="225">
        <f>Q1100*H1100</f>
        <v>0.99064000000000008</v>
      </c>
      <c r="S1100" s="225">
        <v>0</v>
      </c>
      <c r="T1100" s="226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7" t="s">
        <v>425</v>
      </c>
      <c r="AT1100" s="227" t="s">
        <v>260</v>
      </c>
      <c r="AU1100" s="227" t="s">
        <v>87</v>
      </c>
      <c r="AY1100" s="19" t="s">
        <v>258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9" t="s">
        <v>85</v>
      </c>
      <c r="BK1100" s="228">
        <f>ROUND(I1100*H1100,2)</f>
        <v>0</v>
      </c>
      <c r="BL1100" s="19" t="s">
        <v>425</v>
      </c>
      <c r="BM1100" s="227" t="s">
        <v>1491</v>
      </c>
    </row>
    <row r="1101" s="2" customFormat="1">
      <c r="A1101" s="40"/>
      <c r="B1101" s="41"/>
      <c r="C1101" s="42"/>
      <c r="D1101" s="266" t="s">
        <v>275</v>
      </c>
      <c r="E1101" s="42"/>
      <c r="F1101" s="267" t="s">
        <v>1492</v>
      </c>
      <c r="G1101" s="42"/>
      <c r="H1101" s="42"/>
      <c r="I1101" s="231"/>
      <c r="J1101" s="42"/>
      <c r="K1101" s="42"/>
      <c r="L1101" s="46"/>
      <c r="M1101" s="232"/>
      <c r="N1101" s="233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275</v>
      </c>
      <c r="AU1101" s="19" t="s">
        <v>87</v>
      </c>
    </row>
    <row r="1102" s="14" customFormat="1">
      <c r="A1102" s="14"/>
      <c r="B1102" s="244"/>
      <c r="C1102" s="245"/>
      <c r="D1102" s="229" t="s">
        <v>267</v>
      </c>
      <c r="E1102" s="246" t="s">
        <v>35</v>
      </c>
      <c r="F1102" s="247" t="s">
        <v>1493</v>
      </c>
      <c r="G1102" s="245"/>
      <c r="H1102" s="248">
        <v>4.4000000000000004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267</v>
      </c>
      <c r="AU1102" s="254" t="s">
        <v>87</v>
      </c>
      <c r="AV1102" s="14" t="s">
        <v>87</v>
      </c>
      <c r="AW1102" s="14" t="s">
        <v>37</v>
      </c>
      <c r="AX1102" s="14" t="s">
        <v>78</v>
      </c>
      <c r="AY1102" s="254" t="s">
        <v>258</v>
      </c>
    </row>
    <row r="1103" s="14" customFormat="1">
      <c r="A1103" s="14"/>
      <c r="B1103" s="244"/>
      <c r="C1103" s="245"/>
      <c r="D1103" s="229" t="s">
        <v>267</v>
      </c>
      <c r="E1103" s="246" t="s">
        <v>35</v>
      </c>
      <c r="F1103" s="247" t="s">
        <v>1494</v>
      </c>
      <c r="G1103" s="245"/>
      <c r="H1103" s="248">
        <v>28.600000000000001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267</v>
      </c>
      <c r="AU1103" s="254" t="s">
        <v>87</v>
      </c>
      <c r="AV1103" s="14" t="s">
        <v>87</v>
      </c>
      <c r="AW1103" s="14" t="s">
        <v>37</v>
      </c>
      <c r="AX1103" s="14" t="s">
        <v>78</v>
      </c>
      <c r="AY1103" s="254" t="s">
        <v>258</v>
      </c>
    </row>
    <row r="1104" s="14" customFormat="1">
      <c r="A1104" s="14"/>
      <c r="B1104" s="244"/>
      <c r="C1104" s="245"/>
      <c r="D1104" s="229" t="s">
        <v>267</v>
      </c>
      <c r="E1104" s="246" t="s">
        <v>35</v>
      </c>
      <c r="F1104" s="247" t="s">
        <v>1495</v>
      </c>
      <c r="G1104" s="245"/>
      <c r="H1104" s="248">
        <v>2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267</v>
      </c>
      <c r="AU1104" s="254" t="s">
        <v>87</v>
      </c>
      <c r="AV1104" s="14" t="s">
        <v>87</v>
      </c>
      <c r="AW1104" s="14" t="s">
        <v>37</v>
      </c>
      <c r="AX1104" s="14" t="s">
        <v>78</v>
      </c>
      <c r="AY1104" s="254" t="s">
        <v>258</v>
      </c>
    </row>
    <row r="1105" s="14" customFormat="1">
      <c r="A1105" s="14"/>
      <c r="B1105" s="244"/>
      <c r="C1105" s="245"/>
      <c r="D1105" s="229" t="s">
        <v>267</v>
      </c>
      <c r="E1105" s="246" t="s">
        <v>35</v>
      </c>
      <c r="F1105" s="247" t="s">
        <v>1496</v>
      </c>
      <c r="G1105" s="245"/>
      <c r="H1105" s="248">
        <v>1.8999999999999999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267</v>
      </c>
      <c r="AU1105" s="254" t="s">
        <v>87</v>
      </c>
      <c r="AV1105" s="14" t="s">
        <v>87</v>
      </c>
      <c r="AW1105" s="14" t="s">
        <v>37</v>
      </c>
      <c r="AX1105" s="14" t="s">
        <v>78</v>
      </c>
      <c r="AY1105" s="254" t="s">
        <v>258</v>
      </c>
    </row>
    <row r="1106" s="14" customFormat="1">
      <c r="A1106" s="14"/>
      <c r="B1106" s="244"/>
      <c r="C1106" s="245"/>
      <c r="D1106" s="229" t="s">
        <v>267</v>
      </c>
      <c r="E1106" s="246" t="s">
        <v>35</v>
      </c>
      <c r="F1106" s="247" t="s">
        <v>1497</v>
      </c>
      <c r="G1106" s="245"/>
      <c r="H1106" s="248">
        <v>10.800000000000001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267</v>
      </c>
      <c r="AU1106" s="254" t="s">
        <v>87</v>
      </c>
      <c r="AV1106" s="14" t="s">
        <v>87</v>
      </c>
      <c r="AW1106" s="14" t="s">
        <v>37</v>
      </c>
      <c r="AX1106" s="14" t="s">
        <v>78</v>
      </c>
      <c r="AY1106" s="254" t="s">
        <v>258</v>
      </c>
    </row>
    <row r="1107" s="14" customFormat="1">
      <c r="A1107" s="14"/>
      <c r="B1107" s="244"/>
      <c r="C1107" s="245"/>
      <c r="D1107" s="229" t="s">
        <v>267</v>
      </c>
      <c r="E1107" s="246" t="s">
        <v>35</v>
      </c>
      <c r="F1107" s="247" t="s">
        <v>1498</v>
      </c>
      <c r="G1107" s="245"/>
      <c r="H1107" s="248">
        <v>10.800000000000001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267</v>
      </c>
      <c r="AU1107" s="254" t="s">
        <v>87</v>
      </c>
      <c r="AV1107" s="14" t="s">
        <v>87</v>
      </c>
      <c r="AW1107" s="14" t="s">
        <v>37</v>
      </c>
      <c r="AX1107" s="14" t="s">
        <v>78</v>
      </c>
      <c r="AY1107" s="254" t="s">
        <v>258</v>
      </c>
    </row>
    <row r="1108" s="14" customFormat="1">
      <c r="A1108" s="14"/>
      <c r="B1108" s="244"/>
      <c r="C1108" s="245"/>
      <c r="D1108" s="229" t="s">
        <v>267</v>
      </c>
      <c r="E1108" s="246" t="s">
        <v>35</v>
      </c>
      <c r="F1108" s="247" t="s">
        <v>1499</v>
      </c>
      <c r="G1108" s="245"/>
      <c r="H1108" s="248">
        <v>6.4000000000000004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267</v>
      </c>
      <c r="AU1108" s="254" t="s">
        <v>87</v>
      </c>
      <c r="AV1108" s="14" t="s">
        <v>87</v>
      </c>
      <c r="AW1108" s="14" t="s">
        <v>37</v>
      </c>
      <c r="AX1108" s="14" t="s">
        <v>78</v>
      </c>
      <c r="AY1108" s="254" t="s">
        <v>258</v>
      </c>
    </row>
    <row r="1109" s="14" customFormat="1">
      <c r="A1109" s="14"/>
      <c r="B1109" s="244"/>
      <c r="C1109" s="245"/>
      <c r="D1109" s="229" t="s">
        <v>267</v>
      </c>
      <c r="E1109" s="246" t="s">
        <v>35</v>
      </c>
      <c r="F1109" s="247" t="s">
        <v>1500</v>
      </c>
      <c r="G1109" s="245"/>
      <c r="H1109" s="248">
        <v>5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267</v>
      </c>
      <c r="AU1109" s="254" t="s">
        <v>87</v>
      </c>
      <c r="AV1109" s="14" t="s">
        <v>87</v>
      </c>
      <c r="AW1109" s="14" t="s">
        <v>37</v>
      </c>
      <c r="AX1109" s="14" t="s">
        <v>78</v>
      </c>
      <c r="AY1109" s="254" t="s">
        <v>258</v>
      </c>
    </row>
    <row r="1110" s="14" customFormat="1">
      <c r="A1110" s="14"/>
      <c r="B1110" s="244"/>
      <c r="C1110" s="245"/>
      <c r="D1110" s="229" t="s">
        <v>267</v>
      </c>
      <c r="E1110" s="246" t="s">
        <v>35</v>
      </c>
      <c r="F1110" s="247" t="s">
        <v>1501</v>
      </c>
      <c r="G1110" s="245"/>
      <c r="H1110" s="248">
        <v>7.2000000000000002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267</v>
      </c>
      <c r="AU1110" s="254" t="s">
        <v>87</v>
      </c>
      <c r="AV1110" s="14" t="s">
        <v>87</v>
      </c>
      <c r="AW1110" s="14" t="s">
        <v>37</v>
      </c>
      <c r="AX1110" s="14" t="s">
        <v>78</v>
      </c>
      <c r="AY1110" s="254" t="s">
        <v>258</v>
      </c>
    </row>
    <row r="1111" s="14" customFormat="1">
      <c r="A1111" s="14"/>
      <c r="B1111" s="244"/>
      <c r="C1111" s="245"/>
      <c r="D1111" s="229" t="s">
        <v>267</v>
      </c>
      <c r="E1111" s="246" t="s">
        <v>35</v>
      </c>
      <c r="F1111" s="247" t="s">
        <v>1502</v>
      </c>
      <c r="G1111" s="245"/>
      <c r="H1111" s="248">
        <v>4.0999999999999996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267</v>
      </c>
      <c r="AU1111" s="254" t="s">
        <v>87</v>
      </c>
      <c r="AV1111" s="14" t="s">
        <v>87</v>
      </c>
      <c r="AW1111" s="14" t="s">
        <v>37</v>
      </c>
      <c r="AX1111" s="14" t="s">
        <v>78</v>
      </c>
      <c r="AY1111" s="254" t="s">
        <v>258</v>
      </c>
    </row>
    <row r="1112" s="15" customFormat="1">
      <c r="A1112" s="15"/>
      <c r="B1112" s="255"/>
      <c r="C1112" s="256"/>
      <c r="D1112" s="229" t="s">
        <v>267</v>
      </c>
      <c r="E1112" s="257" t="s">
        <v>158</v>
      </c>
      <c r="F1112" s="258" t="s">
        <v>270</v>
      </c>
      <c r="G1112" s="256"/>
      <c r="H1112" s="259">
        <v>81.200000000000003</v>
      </c>
      <c r="I1112" s="260"/>
      <c r="J1112" s="256"/>
      <c r="K1112" s="256"/>
      <c r="L1112" s="261"/>
      <c r="M1112" s="262"/>
      <c r="N1112" s="263"/>
      <c r="O1112" s="263"/>
      <c r="P1112" s="263"/>
      <c r="Q1112" s="263"/>
      <c r="R1112" s="263"/>
      <c r="S1112" s="263"/>
      <c r="T1112" s="264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5" t="s">
        <v>267</v>
      </c>
      <c r="AU1112" s="265" t="s">
        <v>87</v>
      </c>
      <c r="AV1112" s="15" t="s">
        <v>263</v>
      </c>
      <c r="AW1112" s="15" t="s">
        <v>37</v>
      </c>
      <c r="AX1112" s="15" t="s">
        <v>85</v>
      </c>
      <c r="AY1112" s="265" t="s">
        <v>258</v>
      </c>
    </row>
    <row r="1113" s="2" customFormat="1" ht="49.05" customHeight="1">
      <c r="A1113" s="40"/>
      <c r="B1113" s="41"/>
      <c r="C1113" s="216" t="s">
        <v>1503</v>
      </c>
      <c r="D1113" s="216" t="s">
        <v>260</v>
      </c>
      <c r="E1113" s="217" t="s">
        <v>1504</v>
      </c>
      <c r="F1113" s="218" t="s">
        <v>1505</v>
      </c>
      <c r="G1113" s="219" t="s">
        <v>117</v>
      </c>
      <c r="H1113" s="220">
        <v>29.100000000000001</v>
      </c>
      <c r="I1113" s="221"/>
      <c r="J1113" s="222">
        <f>ROUND(I1113*H1113,2)</f>
        <v>0</v>
      </c>
      <c r="K1113" s="218" t="s">
        <v>273</v>
      </c>
      <c r="L1113" s="46"/>
      <c r="M1113" s="223" t="s">
        <v>35</v>
      </c>
      <c r="N1113" s="224" t="s">
        <v>49</v>
      </c>
      <c r="O1113" s="86"/>
      <c r="P1113" s="225">
        <f>O1113*H1113</f>
        <v>0</v>
      </c>
      <c r="Q1113" s="225">
        <v>0.012590000000000001</v>
      </c>
      <c r="R1113" s="225">
        <f>Q1113*H1113</f>
        <v>0.36636900000000006</v>
      </c>
      <c r="S1113" s="225">
        <v>0</v>
      </c>
      <c r="T1113" s="226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7" t="s">
        <v>425</v>
      </c>
      <c r="AT1113" s="227" t="s">
        <v>260</v>
      </c>
      <c r="AU1113" s="227" t="s">
        <v>87</v>
      </c>
      <c r="AY1113" s="19" t="s">
        <v>258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9" t="s">
        <v>85</v>
      </c>
      <c r="BK1113" s="228">
        <f>ROUND(I1113*H1113,2)</f>
        <v>0</v>
      </c>
      <c r="BL1113" s="19" t="s">
        <v>425</v>
      </c>
      <c r="BM1113" s="227" t="s">
        <v>1506</v>
      </c>
    </row>
    <row r="1114" s="2" customFormat="1">
      <c r="A1114" s="40"/>
      <c r="B1114" s="41"/>
      <c r="C1114" s="42"/>
      <c r="D1114" s="266" t="s">
        <v>275</v>
      </c>
      <c r="E1114" s="42"/>
      <c r="F1114" s="267" t="s">
        <v>1507</v>
      </c>
      <c r="G1114" s="42"/>
      <c r="H1114" s="42"/>
      <c r="I1114" s="231"/>
      <c r="J1114" s="42"/>
      <c r="K1114" s="42"/>
      <c r="L1114" s="46"/>
      <c r="M1114" s="232"/>
      <c r="N1114" s="233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275</v>
      </c>
      <c r="AU1114" s="19" t="s">
        <v>87</v>
      </c>
    </row>
    <row r="1115" s="14" customFormat="1">
      <c r="A1115" s="14"/>
      <c r="B1115" s="244"/>
      <c r="C1115" s="245"/>
      <c r="D1115" s="229" t="s">
        <v>267</v>
      </c>
      <c r="E1115" s="246" t="s">
        <v>35</v>
      </c>
      <c r="F1115" s="247" t="s">
        <v>1508</v>
      </c>
      <c r="G1115" s="245"/>
      <c r="H1115" s="248">
        <v>3.7999999999999998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267</v>
      </c>
      <c r="AU1115" s="254" t="s">
        <v>87</v>
      </c>
      <c r="AV1115" s="14" t="s">
        <v>87</v>
      </c>
      <c r="AW1115" s="14" t="s">
        <v>37</v>
      </c>
      <c r="AX1115" s="14" t="s">
        <v>78</v>
      </c>
      <c r="AY1115" s="254" t="s">
        <v>258</v>
      </c>
    </row>
    <row r="1116" s="14" customFormat="1">
      <c r="A1116" s="14"/>
      <c r="B1116" s="244"/>
      <c r="C1116" s="245"/>
      <c r="D1116" s="229" t="s">
        <v>267</v>
      </c>
      <c r="E1116" s="246" t="s">
        <v>35</v>
      </c>
      <c r="F1116" s="247" t="s">
        <v>1509</v>
      </c>
      <c r="G1116" s="245"/>
      <c r="H1116" s="248">
        <v>4.9000000000000004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267</v>
      </c>
      <c r="AU1116" s="254" t="s">
        <v>87</v>
      </c>
      <c r="AV1116" s="14" t="s">
        <v>87</v>
      </c>
      <c r="AW1116" s="14" t="s">
        <v>37</v>
      </c>
      <c r="AX1116" s="14" t="s">
        <v>78</v>
      </c>
      <c r="AY1116" s="254" t="s">
        <v>258</v>
      </c>
    </row>
    <row r="1117" s="14" customFormat="1">
      <c r="A1117" s="14"/>
      <c r="B1117" s="244"/>
      <c r="C1117" s="245"/>
      <c r="D1117" s="229" t="s">
        <v>267</v>
      </c>
      <c r="E1117" s="246" t="s">
        <v>35</v>
      </c>
      <c r="F1117" s="247" t="s">
        <v>1510</v>
      </c>
      <c r="G1117" s="245"/>
      <c r="H1117" s="248">
        <v>5.2000000000000002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267</v>
      </c>
      <c r="AU1117" s="254" t="s">
        <v>87</v>
      </c>
      <c r="AV1117" s="14" t="s">
        <v>87</v>
      </c>
      <c r="AW1117" s="14" t="s">
        <v>37</v>
      </c>
      <c r="AX1117" s="14" t="s">
        <v>78</v>
      </c>
      <c r="AY1117" s="254" t="s">
        <v>258</v>
      </c>
    </row>
    <row r="1118" s="14" customFormat="1">
      <c r="A1118" s="14"/>
      <c r="B1118" s="244"/>
      <c r="C1118" s="245"/>
      <c r="D1118" s="229" t="s">
        <v>267</v>
      </c>
      <c r="E1118" s="246" t="s">
        <v>35</v>
      </c>
      <c r="F1118" s="247" t="s">
        <v>1511</v>
      </c>
      <c r="G1118" s="245"/>
      <c r="H1118" s="248">
        <v>4.7999999999999998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267</v>
      </c>
      <c r="AU1118" s="254" t="s">
        <v>87</v>
      </c>
      <c r="AV1118" s="14" t="s">
        <v>87</v>
      </c>
      <c r="AW1118" s="14" t="s">
        <v>37</v>
      </c>
      <c r="AX1118" s="14" t="s">
        <v>78</v>
      </c>
      <c r="AY1118" s="254" t="s">
        <v>258</v>
      </c>
    </row>
    <row r="1119" s="14" customFormat="1">
      <c r="A1119" s="14"/>
      <c r="B1119" s="244"/>
      <c r="C1119" s="245"/>
      <c r="D1119" s="229" t="s">
        <v>267</v>
      </c>
      <c r="E1119" s="246" t="s">
        <v>35</v>
      </c>
      <c r="F1119" s="247" t="s">
        <v>1512</v>
      </c>
      <c r="G1119" s="245"/>
      <c r="H1119" s="248">
        <v>5.2000000000000002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267</v>
      </c>
      <c r="AU1119" s="254" t="s">
        <v>87</v>
      </c>
      <c r="AV1119" s="14" t="s">
        <v>87</v>
      </c>
      <c r="AW1119" s="14" t="s">
        <v>37</v>
      </c>
      <c r="AX1119" s="14" t="s">
        <v>78</v>
      </c>
      <c r="AY1119" s="254" t="s">
        <v>258</v>
      </c>
    </row>
    <row r="1120" s="14" customFormat="1">
      <c r="A1120" s="14"/>
      <c r="B1120" s="244"/>
      <c r="C1120" s="245"/>
      <c r="D1120" s="229" t="s">
        <v>267</v>
      </c>
      <c r="E1120" s="246" t="s">
        <v>35</v>
      </c>
      <c r="F1120" s="247" t="s">
        <v>1513</v>
      </c>
      <c r="G1120" s="245"/>
      <c r="H1120" s="248">
        <v>5.2000000000000002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267</v>
      </c>
      <c r="AU1120" s="254" t="s">
        <v>87</v>
      </c>
      <c r="AV1120" s="14" t="s">
        <v>87</v>
      </c>
      <c r="AW1120" s="14" t="s">
        <v>37</v>
      </c>
      <c r="AX1120" s="14" t="s">
        <v>78</v>
      </c>
      <c r="AY1120" s="254" t="s">
        <v>258</v>
      </c>
    </row>
    <row r="1121" s="15" customFormat="1">
      <c r="A1121" s="15"/>
      <c r="B1121" s="255"/>
      <c r="C1121" s="256"/>
      <c r="D1121" s="229" t="s">
        <v>267</v>
      </c>
      <c r="E1121" s="257" t="s">
        <v>160</v>
      </c>
      <c r="F1121" s="258" t="s">
        <v>270</v>
      </c>
      <c r="G1121" s="256"/>
      <c r="H1121" s="259">
        <v>29.100000000000001</v>
      </c>
      <c r="I1121" s="260"/>
      <c r="J1121" s="256"/>
      <c r="K1121" s="256"/>
      <c r="L1121" s="261"/>
      <c r="M1121" s="262"/>
      <c r="N1121" s="263"/>
      <c r="O1121" s="263"/>
      <c r="P1121" s="263"/>
      <c r="Q1121" s="263"/>
      <c r="R1121" s="263"/>
      <c r="S1121" s="263"/>
      <c r="T1121" s="26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5" t="s">
        <v>267</v>
      </c>
      <c r="AU1121" s="265" t="s">
        <v>87</v>
      </c>
      <c r="AV1121" s="15" t="s">
        <v>263</v>
      </c>
      <c r="AW1121" s="15" t="s">
        <v>37</v>
      </c>
      <c r="AX1121" s="15" t="s">
        <v>85</v>
      </c>
      <c r="AY1121" s="265" t="s">
        <v>258</v>
      </c>
    </row>
    <row r="1122" s="2" customFormat="1" ht="37.8" customHeight="1">
      <c r="A1122" s="40"/>
      <c r="B1122" s="41"/>
      <c r="C1122" s="216" t="s">
        <v>1514</v>
      </c>
      <c r="D1122" s="216" t="s">
        <v>260</v>
      </c>
      <c r="E1122" s="217" t="s">
        <v>1515</v>
      </c>
      <c r="F1122" s="218" t="s">
        <v>1516</v>
      </c>
      <c r="G1122" s="219" t="s">
        <v>117</v>
      </c>
      <c r="H1122" s="220">
        <v>110.3</v>
      </c>
      <c r="I1122" s="221"/>
      <c r="J1122" s="222">
        <f>ROUND(I1122*H1122,2)</f>
        <v>0</v>
      </c>
      <c r="K1122" s="218" t="s">
        <v>273</v>
      </c>
      <c r="L1122" s="46"/>
      <c r="M1122" s="223" t="s">
        <v>35</v>
      </c>
      <c r="N1122" s="224" t="s">
        <v>49</v>
      </c>
      <c r="O1122" s="86"/>
      <c r="P1122" s="225">
        <f>O1122*H1122</f>
        <v>0</v>
      </c>
      <c r="Q1122" s="225">
        <v>0.00010000000000000001</v>
      </c>
      <c r="R1122" s="225">
        <f>Q1122*H1122</f>
        <v>0.01103</v>
      </c>
      <c r="S1122" s="225">
        <v>0</v>
      </c>
      <c r="T1122" s="226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7" t="s">
        <v>425</v>
      </c>
      <c r="AT1122" s="227" t="s">
        <v>260</v>
      </c>
      <c r="AU1122" s="227" t="s">
        <v>87</v>
      </c>
      <c r="AY1122" s="19" t="s">
        <v>258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19" t="s">
        <v>85</v>
      </c>
      <c r="BK1122" s="228">
        <f>ROUND(I1122*H1122,2)</f>
        <v>0</v>
      </c>
      <c r="BL1122" s="19" t="s">
        <v>425</v>
      </c>
      <c r="BM1122" s="227" t="s">
        <v>1517</v>
      </c>
    </row>
    <row r="1123" s="2" customFormat="1">
      <c r="A1123" s="40"/>
      <c r="B1123" s="41"/>
      <c r="C1123" s="42"/>
      <c r="D1123" s="266" t="s">
        <v>275</v>
      </c>
      <c r="E1123" s="42"/>
      <c r="F1123" s="267" t="s">
        <v>1518</v>
      </c>
      <c r="G1123" s="42"/>
      <c r="H1123" s="42"/>
      <c r="I1123" s="231"/>
      <c r="J1123" s="42"/>
      <c r="K1123" s="42"/>
      <c r="L1123" s="46"/>
      <c r="M1123" s="232"/>
      <c r="N1123" s="233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275</v>
      </c>
      <c r="AU1123" s="19" t="s">
        <v>87</v>
      </c>
    </row>
    <row r="1124" s="14" customFormat="1">
      <c r="A1124" s="14"/>
      <c r="B1124" s="244"/>
      <c r="C1124" s="245"/>
      <c r="D1124" s="229" t="s">
        <v>267</v>
      </c>
      <c r="E1124" s="246" t="s">
        <v>35</v>
      </c>
      <c r="F1124" s="247" t="s">
        <v>1493</v>
      </c>
      <c r="G1124" s="245"/>
      <c r="H1124" s="248">
        <v>4.4000000000000004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267</v>
      </c>
      <c r="AU1124" s="254" t="s">
        <v>87</v>
      </c>
      <c r="AV1124" s="14" t="s">
        <v>87</v>
      </c>
      <c r="AW1124" s="14" t="s">
        <v>37</v>
      </c>
      <c r="AX1124" s="14" t="s">
        <v>78</v>
      </c>
      <c r="AY1124" s="254" t="s">
        <v>258</v>
      </c>
    </row>
    <row r="1125" s="14" customFormat="1">
      <c r="A1125" s="14"/>
      <c r="B1125" s="244"/>
      <c r="C1125" s="245"/>
      <c r="D1125" s="229" t="s">
        <v>267</v>
      </c>
      <c r="E1125" s="246" t="s">
        <v>35</v>
      </c>
      <c r="F1125" s="247" t="s">
        <v>1494</v>
      </c>
      <c r="G1125" s="245"/>
      <c r="H1125" s="248">
        <v>28.600000000000001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267</v>
      </c>
      <c r="AU1125" s="254" t="s">
        <v>87</v>
      </c>
      <c r="AV1125" s="14" t="s">
        <v>87</v>
      </c>
      <c r="AW1125" s="14" t="s">
        <v>37</v>
      </c>
      <c r="AX1125" s="14" t="s">
        <v>78</v>
      </c>
      <c r="AY1125" s="254" t="s">
        <v>258</v>
      </c>
    </row>
    <row r="1126" s="14" customFormat="1">
      <c r="A1126" s="14"/>
      <c r="B1126" s="244"/>
      <c r="C1126" s="245"/>
      <c r="D1126" s="229" t="s">
        <v>267</v>
      </c>
      <c r="E1126" s="246" t="s">
        <v>35</v>
      </c>
      <c r="F1126" s="247" t="s">
        <v>1495</v>
      </c>
      <c r="G1126" s="245"/>
      <c r="H1126" s="248">
        <v>2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267</v>
      </c>
      <c r="AU1126" s="254" t="s">
        <v>87</v>
      </c>
      <c r="AV1126" s="14" t="s">
        <v>87</v>
      </c>
      <c r="AW1126" s="14" t="s">
        <v>37</v>
      </c>
      <c r="AX1126" s="14" t="s">
        <v>78</v>
      </c>
      <c r="AY1126" s="254" t="s">
        <v>258</v>
      </c>
    </row>
    <row r="1127" s="14" customFormat="1">
      <c r="A1127" s="14"/>
      <c r="B1127" s="244"/>
      <c r="C1127" s="245"/>
      <c r="D1127" s="229" t="s">
        <v>267</v>
      </c>
      <c r="E1127" s="246" t="s">
        <v>35</v>
      </c>
      <c r="F1127" s="247" t="s">
        <v>1496</v>
      </c>
      <c r="G1127" s="245"/>
      <c r="H1127" s="248">
        <v>1.8999999999999999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267</v>
      </c>
      <c r="AU1127" s="254" t="s">
        <v>87</v>
      </c>
      <c r="AV1127" s="14" t="s">
        <v>87</v>
      </c>
      <c r="AW1127" s="14" t="s">
        <v>37</v>
      </c>
      <c r="AX1127" s="14" t="s">
        <v>78</v>
      </c>
      <c r="AY1127" s="254" t="s">
        <v>258</v>
      </c>
    </row>
    <row r="1128" s="14" customFormat="1">
      <c r="A1128" s="14"/>
      <c r="B1128" s="244"/>
      <c r="C1128" s="245"/>
      <c r="D1128" s="229" t="s">
        <v>267</v>
      </c>
      <c r="E1128" s="246" t="s">
        <v>35</v>
      </c>
      <c r="F1128" s="247" t="s">
        <v>1508</v>
      </c>
      <c r="G1128" s="245"/>
      <c r="H1128" s="248">
        <v>3.7999999999999998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267</v>
      </c>
      <c r="AU1128" s="254" t="s">
        <v>87</v>
      </c>
      <c r="AV1128" s="14" t="s">
        <v>87</v>
      </c>
      <c r="AW1128" s="14" t="s">
        <v>37</v>
      </c>
      <c r="AX1128" s="14" t="s">
        <v>78</v>
      </c>
      <c r="AY1128" s="254" t="s">
        <v>258</v>
      </c>
    </row>
    <row r="1129" s="14" customFormat="1">
      <c r="A1129" s="14"/>
      <c r="B1129" s="244"/>
      <c r="C1129" s="245"/>
      <c r="D1129" s="229" t="s">
        <v>267</v>
      </c>
      <c r="E1129" s="246" t="s">
        <v>35</v>
      </c>
      <c r="F1129" s="247" t="s">
        <v>1509</v>
      </c>
      <c r="G1129" s="245"/>
      <c r="H1129" s="248">
        <v>4.9000000000000004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267</v>
      </c>
      <c r="AU1129" s="254" t="s">
        <v>87</v>
      </c>
      <c r="AV1129" s="14" t="s">
        <v>87</v>
      </c>
      <c r="AW1129" s="14" t="s">
        <v>37</v>
      </c>
      <c r="AX1129" s="14" t="s">
        <v>78</v>
      </c>
      <c r="AY1129" s="254" t="s">
        <v>258</v>
      </c>
    </row>
    <row r="1130" s="14" customFormat="1">
      <c r="A1130" s="14"/>
      <c r="B1130" s="244"/>
      <c r="C1130" s="245"/>
      <c r="D1130" s="229" t="s">
        <v>267</v>
      </c>
      <c r="E1130" s="246" t="s">
        <v>35</v>
      </c>
      <c r="F1130" s="247" t="s">
        <v>1510</v>
      </c>
      <c r="G1130" s="245"/>
      <c r="H1130" s="248">
        <v>5.2000000000000002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267</v>
      </c>
      <c r="AU1130" s="254" t="s">
        <v>87</v>
      </c>
      <c r="AV1130" s="14" t="s">
        <v>87</v>
      </c>
      <c r="AW1130" s="14" t="s">
        <v>37</v>
      </c>
      <c r="AX1130" s="14" t="s">
        <v>78</v>
      </c>
      <c r="AY1130" s="254" t="s">
        <v>258</v>
      </c>
    </row>
    <row r="1131" s="14" customFormat="1">
      <c r="A1131" s="14"/>
      <c r="B1131" s="244"/>
      <c r="C1131" s="245"/>
      <c r="D1131" s="229" t="s">
        <v>267</v>
      </c>
      <c r="E1131" s="246" t="s">
        <v>35</v>
      </c>
      <c r="F1131" s="247" t="s">
        <v>1511</v>
      </c>
      <c r="G1131" s="245"/>
      <c r="H1131" s="248">
        <v>4.7999999999999998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267</v>
      </c>
      <c r="AU1131" s="254" t="s">
        <v>87</v>
      </c>
      <c r="AV1131" s="14" t="s">
        <v>87</v>
      </c>
      <c r="AW1131" s="14" t="s">
        <v>37</v>
      </c>
      <c r="AX1131" s="14" t="s">
        <v>78</v>
      </c>
      <c r="AY1131" s="254" t="s">
        <v>258</v>
      </c>
    </row>
    <row r="1132" s="14" customFormat="1">
      <c r="A1132" s="14"/>
      <c r="B1132" s="244"/>
      <c r="C1132" s="245"/>
      <c r="D1132" s="229" t="s">
        <v>267</v>
      </c>
      <c r="E1132" s="246" t="s">
        <v>35</v>
      </c>
      <c r="F1132" s="247" t="s">
        <v>1497</v>
      </c>
      <c r="G1132" s="245"/>
      <c r="H1132" s="248">
        <v>10.800000000000001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267</v>
      </c>
      <c r="AU1132" s="254" t="s">
        <v>87</v>
      </c>
      <c r="AV1132" s="14" t="s">
        <v>87</v>
      </c>
      <c r="AW1132" s="14" t="s">
        <v>37</v>
      </c>
      <c r="AX1132" s="14" t="s">
        <v>78</v>
      </c>
      <c r="AY1132" s="254" t="s">
        <v>258</v>
      </c>
    </row>
    <row r="1133" s="14" customFormat="1">
      <c r="A1133" s="14"/>
      <c r="B1133" s="244"/>
      <c r="C1133" s="245"/>
      <c r="D1133" s="229" t="s">
        <v>267</v>
      </c>
      <c r="E1133" s="246" t="s">
        <v>35</v>
      </c>
      <c r="F1133" s="247" t="s">
        <v>1512</v>
      </c>
      <c r="G1133" s="245"/>
      <c r="H1133" s="248">
        <v>5.2000000000000002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267</v>
      </c>
      <c r="AU1133" s="254" t="s">
        <v>87</v>
      </c>
      <c r="AV1133" s="14" t="s">
        <v>87</v>
      </c>
      <c r="AW1133" s="14" t="s">
        <v>37</v>
      </c>
      <c r="AX1133" s="14" t="s">
        <v>78</v>
      </c>
      <c r="AY1133" s="254" t="s">
        <v>258</v>
      </c>
    </row>
    <row r="1134" s="14" customFormat="1">
      <c r="A1134" s="14"/>
      <c r="B1134" s="244"/>
      <c r="C1134" s="245"/>
      <c r="D1134" s="229" t="s">
        <v>267</v>
      </c>
      <c r="E1134" s="246" t="s">
        <v>35</v>
      </c>
      <c r="F1134" s="247" t="s">
        <v>1498</v>
      </c>
      <c r="G1134" s="245"/>
      <c r="H1134" s="248">
        <v>10.800000000000001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267</v>
      </c>
      <c r="AU1134" s="254" t="s">
        <v>87</v>
      </c>
      <c r="AV1134" s="14" t="s">
        <v>87</v>
      </c>
      <c r="AW1134" s="14" t="s">
        <v>37</v>
      </c>
      <c r="AX1134" s="14" t="s">
        <v>78</v>
      </c>
      <c r="AY1134" s="254" t="s">
        <v>258</v>
      </c>
    </row>
    <row r="1135" s="14" customFormat="1">
      <c r="A1135" s="14"/>
      <c r="B1135" s="244"/>
      <c r="C1135" s="245"/>
      <c r="D1135" s="229" t="s">
        <v>267</v>
      </c>
      <c r="E1135" s="246" t="s">
        <v>35</v>
      </c>
      <c r="F1135" s="247" t="s">
        <v>1513</v>
      </c>
      <c r="G1135" s="245"/>
      <c r="H1135" s="248">
        <v>5.2000000000000002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267</v>
      </c>
      <c r="AU1135" s="254" t="s">
        <v>87</v>
      </c>
      <c r="AV1135" s="14" t="s">
        <v>87</v>
      </c>
      <c r="AW1135" s="14" t="s">
        <v>37</v>
      </c>
      <c r="AX1135" s="14" t="s">
        <v>78</v>
      </c>
      <c r="AY1135" s="254" t="s">
        <v>258</v>
      </c>
    </row>
    <row r="1136" s="14" customFormat="1">
      <c r="A1136" s="14"/>
      <c r="B1136" s="244"/>
      <c r="C1136" s="245"/>
      <c r="D1136" s="229" t="s">
        <v>267</v>
      </c>
      <c r="E1136" s="246" t="s">
        <v>35</v>
      </c>
      <c r="F1136" s="247" t="s">
        <v>1499</v>
      </c>
      <c r="G1136" s="245"/>
      <c r="H1136" s="248">
        <v>6.4000000000000004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267</v>
      </c>
      <c r="AU1136" s="254" t="s">
        <v>87</v>
      </c>
      <c r="AV1136" s="14" t="s">
        <v>87</v>
      </c>
      <c r="AW1136" s="14" t="s">
        <v>37</v>
      </c>
      <c r="AX1136" s="14" t="s">
        <v>78</v>
      </c>
      <c r="AY1136" s="254" t="s">
        <v>258</v>
      </c>
    </row>
    <row r="1137" s="14" customFormat="1">
      <c r="A1137" s="14"/>
      <c r="B1137" s="244"/>
      <c r="C1137" s="245"/>
      <c r="D1137" s="229" t="s">
        <v>267</v>
      </c>
      <c r="E1137" s="246" t="s">
        <v>35</v>
      </c>
      <c r="F1137" s="247" t="s">
        <v>1500</v>
      </c>
      <c r="G1137" s="245"/>
      <c r="H1137" s="248">
        <v>5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267</v>
      </c>
      <c r="AU1137" s="254" t="s">
        <v>87</v>
      </c>
      <c r="AV1137" s="14" t="s">
        <v>87</v>
      </c>
      <c r="AW1137" s="14" t="s">
        <v>37</v>
      </c>
      <c r="AX1137" s="14" t="s">
        <v>78</v>
      </c>
      <c r="AY1137" s="254" t="s">
        <v>258</v>
      </c>
    </row>
    <row r="1138" s="14" customFormat="1">
      <c r="A1138" s="14"/>
      <c r="B1138" s="244"/>
      <c r="C1138" s="245"/>
      <c r="D1138" s="229" t="s">
        <v>267</v>
      </c>
      <c r="E1138" s="246" t="s">
        <v>35</v>
      </c>
      <c r="F1138" s="247" t="s">
        <v>1501</v>
      </c>
      <c r="G1138" s="245"/>
      <c r="H1138" s="248">
        <v>7.2000000000000002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267</v>
      </c>
      <c r="AU1138" s="254" t="s">
        <v>87</v>
      </c>
      <c r="AV1138" s="14" t="s">
        <v>87</v>
      </c>
      <c r="AW1138" s="14" t="s">
        <v>37</v>
      </c>
      <c r="AX1138" s="14" t="s">
        <v>78</v>
      </c>
      <c r="AY1138" s="254" t="s">
        <v>258</v>
      </c>
    </row>
    <row r="1139" s="14" customFormat="1">
      <c r="A1139" s="14"/>
      <c r="B1139" s="244"/>
      <c r="C1139" s="245"/>
      <c r="D1139" s="229" t="s">
        <v>267</v>
      </c>
      <c r="E1139" s="246" t="s">
        <v>35</v>
      </c>
      <c r="F1139" s="247" t="s">
        <v>1502</v>
      </c>
      <c r="G1139" s="245"/>
      <c r="H1139" s="248">
        <v>4.0999999999999996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267</v>
      </c>
      <c r="AU1139" s="254" t="s">
        <v>87</v>
      </c>
      <c r="AV1139" s="14" t="s">
        <v>87</v>
      </c>
      <c r="AW1139" s="14" t="s">
        <v>37</v>
      </c>
      <c r="AX1139" s="14" t="s">
        <v>78</v>
      </c>
      <c r="AY1139" s="254" t="s">
        <v>258</v>
      </c>
    </row>
    <row r="1140" s="15" customFormat="1">
      <c r="A1140" s="15"/>
      <c r="B1140" s="255"/>
      <c r="C1140" s="256"/>
      <c r="D1140" s="229" t="s">
        <v>267</v>
      </c>
      <c r="E1140" s="257" t="s">
        <v>35</v>
      </c>
      <c r="F1140" s="258" t="s">
        <v>270</v>
      </c>
      <c r="G1140" s="256"/>
      <c r="H1140" s="259">
        <v>110.3</v>
      </c>
      <c r="I1140" s="260"/>
      <c r="J1140" s="256"/>
      <c r="K1140" s="256"/>
      <c r="L1140" s="261"/>
      <c r="M1140" s="262"/>
      <c r="N1140" s="263"/>
      <c r="O1140" s="263"/>
      <c r="P1140" s="263"/>
      <c r="Q1140" s="263"/>
      <c r="R1140" s="263"/>
      <c r="S1140" s="263"/>
      <c r="T1140" s="264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65" t="s">
        <v>267</v>
      </c>
      <c r="AU1140" s="265" t="s">
        <v>87</v>
      </c>
      <c r="AV1140" s="15" t="s">
        <v>263</v>
      </c>
      <c r="AW1140" s="15" t="s">
        <v>37</v>
      </c>
      <c r="AX1140" s="15" t="s">
        <v>85</v>
      </c>
      <c r="AY1140" s="265" t="s">
        <v>258</v>
      </c>
    </row>
    <row r="1141" s="2" customFormat="1" ht="24.15" customHeight="1">
      <c r="A1141" s="40"/>
      <c r="B1141" s="41"/>
      <c r="C1141" s="216" t="s">
        <v>1519</v>
      </c>
      <c r="D1141" s="216" t="s">
        <v>260</v>
      </c>
      <c r="E1141" s="217" t="s">
        <v>1520</v>
      </c>
      <c r="F1141" s="218" t="s">
        <v>1521</v>
      </c>
      <c r="G1141" s="219" t="s">
        <v>117</v>
      </c>
      <c r="H1141" s="220">
        <v>7.2000000000000002</v>
      </c>
      <c r="I1141" s="221"/>
      <c r="J1141" s="222">
        <f>ROUND(I1141*H1141,2)</f>
        <v>0</v>
      </c>
      <c r="K1141" s="218" t="s">
        <v>273</v>
      </c>
      <c r="L1141" s="46"/>
      <c r="M1141" s="223" t="s">
        <v>35</v>
      </c>
      <c r="N1141" s="224" t="s">
        <v>49</v>
      </c>
      <c r="O1141" s="86"/>
      <c r="P1141" s="225">
        <f>O1141*H1141</f>
        <v>0</v>
      </c>
      <c r="Q1141" s="225">
        <v>0.00010000000000000001</v>
      </c>
      <c r="R1141" s="225">
        <f>Q1141*H1141</f>
        <v>0.00072000000000000005</v>
      </c>
      <c r="S1141" s="225">
        <v>0</v>
      </c>
      <c r="T1141" s="226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7" t="s">
        <v>425</v>
      </c>
      <c r="AT1141" s="227" t="s">
        <v>260</v>
      </c>
      <c r="AU1141" s="227" t="s">
        <v>87</v>
      </c>
      <c r="AY1141" s="19" t="s">
        <v>258</v>
      </c>
      <c r="BE1141" s="228">
        <f>IF(N1141="základní",J1141,0)</f>
        <v>0</v>
      </c>
      <c r="BF1141" s="228">
        <f>IF(N1141="snížená",J1141,0)</f>
        <v>0</v>
      </c>
      <c r="BG1141" s="228">
        <f>IF(N1141="zákl. přenesená",J1141,0)</f>
        <v>0</v>
      </c>
      <c r="BH1141" s="228">
        <f>IF(N1141="sníž. přenesená",J1141,0)</f>
        <v>0</v>
      </c>
      <c r="BI1141" s="228">
        <f>IF(N1141="nulová",J1141,0)</f>
        <v>0</v>
      </c>
      <c r="BJ1141" s="19" t="s">
        <v>85</v>
      </c>
      <c r="BK1141" s="228">
        <f>ROUND(I1141*H1141,2)</f>
        <v>0</v>
      </c>
      <c r="BL1141" s="19" t="s">
        <v>425</v>
      </c>
      <c r="BM1141" s="227" t="s">
        <v>1522</v>
      </c>
    </row>
    <row r="1142" s="2" customFormat="1">
      <c r="A1142" s="40"/>
      <c r="B1142" s="41"/>
      <c r="C1142" s="42"/>
      <c r="D1142" s="266" t="s">
        <v>275</v>
      </c>
      <c r="E1142" s="42"/>
      <c r="F1142" s="267" t="s">
        <v>1523</v>
      </c>
      <c r="G1142" s="42"/>
      <c r="H1142" s="42"/>
      <c r="I1142" s="231"/>
      <c r="J1142" s="42"/>
      <c r="K1142" s="42"/>
      <c r="L1142" s="46"/>
      <c r="M1142" s="232"/>
      <c r="N1142" s="233"/>
      <c r="O1142" s="86"/>
      <c r="P1142" s="86"/>
      <c r="Q1142" s="86"/>
      <c r="R1142" s="86"/>
      <c r="S1142" s="86"/>
      <c r="T1142" s="87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275</v>
      </c>
      <c r="AU1142" s="19" t="s">
        <v>87</v>
      </c>
    </row>
    <row r="1143" s="14" customFormat="1">
      <c r="A1143" s="14"/>
      <c r="B1143" s="244"/>
      <c r="C1143" s="245"/>
      <c r="D1143" s="229" t="s">
        <v>267</v>
      </c>
      <c r="E1143" s="246" t="s">
        <v>35</v>
      </c>
      <c r="F1143" s="247" t="s">
        <v>1501</v>
      </c>
      <c r="G1143" s="245"/>
      <c r="H1143" s="248">
        <v>7.2000000000000002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267</v>
      </c>
      <c r="AU1143" s="254" t="s">
        <v>87</v>
      </c>
      <c r="AV1143" s="14" t="s">
        <v>87</v>
      </c>
      <c r="AW1143" s="14" t="s">
        <v>37</v>
      </c>
      <c r="AX1143" s="14" t="s">
        <v>78</v>
      </c>
      <c r="AY1143" s="254" t="s">
        <v>258</v>
      </c>
    </row>
    <row r="1144" s="15" customFormat="1">
      <c r="A1144" s="15"/>
      <c r="B1144" s="255"/>
      <c r="C1144" s="256"/>
      <c r="D1144" s="229" t="s">
        <v>267</v>
      </c>
      <c r="E1144" s="257" t="s">
        <v>35</v>
      </c>
      <c r="F1144" s="258" t="s">
        <v>270</v>
      </c>
      <c r="G1144" s="256"/>
      <c r="H1144" s="259">
        <v>7.2000000000000002</v>
      </c>
      <c r="I1144" s="260"/>
      <c r="J1144" s="256"/>
      <c r="K1144" s="256"/>
      <c r="L1144" s="261"/>
      <c r="M1144" s="262"/>
      <c r="N1144" s="263"/>
      <c r="O1144" s="263"/>
      <c r="P1144" s="263"/>
      <c r="Q1144" s="263"/>
      <c r="R1144" s="263"/>
      <c r="S1144" s="263"/>
      <c r="T1144" s="264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5" t="s">
        <v>267</v>
      </c>
      <c r="AU1144" s="265" t="s">
        <v>87</v>
      </c>
      <c r="AV1144" s="15" t="s">
        <v>263</v>
      </c>
      <c r="AW1144" s="15" t="s">
        <v>37</v>
      </c>
      <c r="AX1144" s="15" t="s">
        <v>85</v>
      </c>
      <c r="AY1144" s="265" t="s">
        <v>258</v>
      </c>
    </row>
    <row r="1145" s="2" customFormat="1" ht="55.5" customHeight="1">
      <c r="A1145" s="40"/>
      <c r="B1145" s="41"/>
      <c r="C1145" s="216" t="s">
        <v>1524</v>
      </c>
      <c r="D1145" s="216" t="s">
        <v>260</v>
      </c>
      <c r="E1145" s="217" t="s">
        <v>1525</v>
      </c>
      <c r="F1145" s="218" t="s">
        <v>1526</v>
      </c>
      <c r="G1145" s="219" t="s">
        <v>124</v>
      </c>
      <c r="H1145" s="220">
        <v>6</v>
      </c>
      <c r="I1145" s="221"/>
      <c r="J1145" s="222">
        <f>ROUND(I1145*H1145,2)</f>
        <v>0</v>
      </c>
      <c r="K1145" s="218" t="s">
        <v>273</v>
      </c>
      <c r="L1145" s="46"/>
      <c r="M1145" s="223" t="s">
        <v>35</v>
      </c>
      <c r="N1145" s="224" t="s">
        <v>49</v>
      </c>
      <c r="O1145" s="86"/>
      <c r="P1145" s="225">
        <f>O1145*H1145</f>
        <v>0</v>
      </c>
      <c r="Q1145" s="225">
        <v>0.021760000000000002</v>
      </c>
      <c r="R1145" s="225">
        <f>Q1145*H1145</f>
        <v>0.13056000000000001</v>
      </c>
      <c r="S1145" s="225">
        <v>0</v>
      </c>
      <c r="T1145" s="226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7" t="s">
        <v>425</v>
      </c>
      <c r="AT1145" s="227" t="s">
        <v>260</v>
      </c>
      <c r="AU1145" s="227" t="s">
        <v>87</v>
      </c>
      <c r="AY1145" s="19" t="s">
        <v>258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9" t="s">
        <v>85</v>
      </c>
      <c r="BK1145" s="228">
        <f>ROUND(I1145*H1145,2)</f>
        <v>0</v>
      </c>
      <c r="BL1145" s="19" t="s">
        <v>425</v>
      </c>
      <c r="BM1145" s="227" t="s">
        <v>1527</v>
      </c>
    </row>
    <row r="1146" s="2" customFormat="1">
      <c r="A1146" s="40"/>
      <c r="B1146" s="41"/>
      <c r="C1146" s="42"/>
      <c r="D1146" s="266" t="s">
        <v>275</v>
      </c>
      <c r="E1146" s="42"/>
      <c r="F1146" s="267" t="s">
        <v>1528</v>
      </c>
      <c r="G1146" s="42"/>
      <c r="H1146" s="42"/>
      <c r="I1146" s="231"/>
      <c r="J1146" s="42"/>
      <c r="K1146" s="42"/>
      <c r="L1146" s="46"/>
      <c r="M1146" s="232"/>
      <c r="N1146" s="233"/>
      <c r="O1146" s="86"/>
      <c r="P1146" s="86"/>
      <c r="Q1146" s="86"/>
      <c r="R1146" s="86"/>
      <c r="S1146" s="86"/>
      <c r="T1146" s="87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T1146" s="19" t="s">
        <v>275</v>
      </c>
      <c r="AU1146" s="19" t="s">
        <v>87</v>
      </c>
    </row>
    <row r="1147" s="14" customFormat="1">
      <c r="A1147" s="14"/>
      <c r="B1147" s="244"/>
      <c r="C1147" s="245"/>
      <c r="D1147" s="229" t="s">
        <v>267</v>
      </c>
      <c r="E1147" s="246" t="s">
        <v>35</v>
      </c>
      <c r="F1147" s="247" t="s">
        <v>1529</v>
      </c>
      <c r="G1147" s="245"/>
      <c r="H1147" s="248">
        <v>6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267</v>
      </c>
      <c r="AU1147" s="254" t="s">
        <v>87</v>
      </c>
      <c r="AV1147" s="14" t="s">
        <v>87</v>
      </c>
      <c r="AW1147" s="14" t="s">
        <v>37</v>
      </c>
      <c r="AX1147" s="14" t="s">
        <v>78</v>
      </c>
      <c r="AY1147" s="254" t="s">
        <v>258</v>
      </c>
    </row>
    <row r="1148" s="15" customFormat="1">
      <c r="A1148" s="15"/>
      <c r="B1148" s="255"/>
      <c r="C1148" s="256"/>
      <c r="D1148" s="229" t="s">
        <v>267</v>
      </c>
      <c r="E1148" s="257" t="s">
        <v>204</v>
      </c>
      <c r="F1148" s="258" t="s">
        <v>270</v>
      </c>
      <c r="G1148" s="256"/>
      <c r="H1148" s="259">
        <v>6</v>
      </c>
      <c r="I1148" s="260"/>
      <c r="J1148" s="256"/>
      <c r="K1148" s="256"/>
      <c r="L1148" s="261"/>
      <c r="M1148" s="262"/>
      <c r="N1148" s="263"/>
      <c r="O1148" s="263"/>
      <c r="P1148" s="263"/>
      <c r="Q1148" s="263"/>
      <c r="R1148" s="263"/>
      <c r="S1148" s="263"/>
      <c r="T1148" s="264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5" t="s">
        <v>267</v>
      </c>
      <c r="AU1148" s="265" t="s">
        <v>87</v>
      </c>
      <c r="AV1148" s="15" t="s">
        <v>263</v>
      </c>
      <c r="AW1148" s="15" t="s">
        <v>37</v>
      </c>
      <c r="AX1148" s="15" t="s">
        <v>85</v>
      </c>
      <c r="AY1148" s="265" t="s">
        <v>258</v>
      </c>
    </row>
    <row r="1149" s="2" customFormat="1" ht="44.25" customHeight="1">
      <c r="A1149" s="40"/>
      <c r="B1149" s="41"/>
      <c r="C1149" s="216" t="s">
        <v>1530</v>
      </c>
      <c r="D1149" s="216" t="s">
        <v>260</v>
      </c>
      <c r="E1149" s="217" t="s">
        <v>1531</v>
      </c>
      <c r="F1149" s="218" t="s">
        <v>1532</v>
      </c>
      <c r="G1149" s="219" t="s">
        <v>1253</v>
      </c>
      <c r="H1149" s="289"/>
      <c r="I1149" s="221"/>
      <c r="J1149" s="222">
        <f>ROUND(I1149*H1149,2)</f>
        <v>0</v>
      </c>
      <c r="K1149" s="218" t="s">
        <v>273</v>
      </c>
      <c r="L1149" s="46"/>
      <c r="M1149" s="223" t="s">
        <v>35</v>
      </c>
      <c r="N1149" s="224" t="s">
        <v>49</v>
      </c>
      <c r="O1149" s="86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7" t="s">
        <v>425</v>
      </c>
      <c r="AT1149" s="227" t="s">
        <v>260</v>
      </c>
      <c r="AU1149" s="227" t="s">
        <v>87</v>
      </c>
      <c r="AY1149" s="19" t="s">
        <v>258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9" t="s">
        <v>85</v>
      </c>
      <c r="BK1149" s="228">
        <f>ROUND(I1149*H1149,2)</f>
        <v>0</v>
      </c>
      <c r="BL1149" s="19" t="s">
        <v>425</v>
      </c>
      <c r="BM1149" s="227" t="s">
        <v>1533</v>
      </c>
    </row>
    <row r="1150" s="2" customFormat="1">
      <c r="A1150" s="40"/>
      <c r="B1150" s="41"/>
      <c r="C1150" s="42"/>
      <c r="D1150" s="266" t="s">
        <v>275</v>
      </c>
      <c r="E1150" s="42"/>
      <c r="F1150" s="267" t="s">
        <v>1534</v>
      </c>
      <c r="G1150" s="42"/>
      <c r="H1150" s="42"/>
      <c r="I1150" s="231"/>
      <c r="J1150" s="42"/>
      <c r="K1150" s="42"/>
      <c r="L1150" s="46"/>
      <c r="M1150" s="232"/>
      <c r="N1150" s="233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275</v>
      </c>
      <c r="AU1150" s="19" t="s">
        <v>87</v>
      </c>
    </row>
    <row r="1151" s="12" customFormat="1" ht="22.8" customHeight="1">
      <c r="A1151" s="12"/>
      <c r="B1151" s="200"/>
      <c r="C1151" s="201"/>
      <c r="D1151" s="202" t="s">
        <v>77</v>
      </c>
      <c r="E1151" s="214" t="s">
        <v>1535</v>
      </c>
      <c r="F1151" s="214" t="s">
        <v>1536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SUM(P1152:P1174)</f>
        <v>0</v>
      </c>
      <c r="Q1151" s="208"/>
      <c r="R1151" s="209">
        <f>SUM(R1152:R1174)</f>
        <v>0.0074400000000000004</v>
      </c>
      <c r="S1151" s="208"/>
      <c r="T1151" s="210">
        <f>SUM(T1152:T1174)</f>
        <v>0.046960000000000002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87</v>
      </c>
      <c r="AT1151" s="212" t="s">
        <v>77</v>
      </c>
      <c r="AU1151" s="212" t="s">
        <v>85</v>
      </c>
      <c r="AY1151" s="211" t="s">
        <v>258</v>
      </c>
      <c r="BK1151" s="213">
        <f>SUM(BK1152:BK1174)</f>
        <v>0</v>
      </c>
    </row>
    <row r="1152" s="2" customFormat="1" ht="24.15" customHeight="1">
      <c r="A1152" s="40"/>
      <c r="B1152" s="41"/>
      <c r="C1152" s="216" t="s">
        <v>1537</v>
      </c>
      <c r="D1152" s="216" t="s">
        <v>260</v>
      </c>
      <c r="E1152" s="217" t="s">
        <v>1538</v>
      </c>
      <c r="F1152" s="218" t="s">
        <v>1539</v>
      </c>
      <c r="G1152" s="219" t="s">
        <v>124</v>
      </c>
      <c r="H1152" s="220">
        <v>12</v>
      </c>
      <c r="I1152" s="221"/>
      <c r="J1152" s="222">
        <f>ROUND(I1152*H1152,2)</f>
        <v>0</v>
      </c>
      <c r="K1152" s="218" t="s">
        <v>273</v>
      </c>
      <c r="L1152" s="46"/>
      <c r="M1152" s="223" t="s">
        <v>35</v>
      </c>
      <c r="N1152" s="224" t="s">
        <v>49</v>
      </c>
      <c r="O1152" s="86"/>
      <c r="P1152" s="225">
        <f>O1152*H1152</f>
        <v>0</v>
      </c>
      <c r="Q1152" s="225">
        <v>0</v>
      </c>
      <c r="R1152" s="225">
        <f>Q1152*H1152</f>
        <v>0</v>
      </c>
      <c r="S1152" s="225">
        <v>0.0025999999999999999</v>
      </c>
      <c r="T1152" s="226">
        <f>S1152*H1152</f>
        <v>0.031199999999999999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27" t="s">
        <v>425</v>
      </c>
      <c r="AT1152" s="227" t="s">
        <v>260</v>
      </c>
      <c r="AU1152" s="227" t="s">
        <v>87</v>
      </c>
      <c r="AY1152" s="19" t="s">
        <v>258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19" t="s">
        <v>85</v>
      </c>
      <c r="BK1152" s="228">
        <f>ROUND(I1152*H1152,2)</f>
        <v>0</v>
      </c>
      <c r="BL1152" s="19" t="s">
        <v>425</v>
      </c>
      <c r="BM1152" s="227" t="s">
        <v>1540</v>
      </c>
    </row>
    <row r="1153" s="2" customFormat="1">
      <c r="A1153" s="40"/>
      <c r="B1153" s="41"/>
      <c r="C1153" s="42"/>
      <c r="D1153" s="266" t="s">
        <v>275</v>
      </c>
      <c r="E1153" s="42"/>
      <c r="F1153" s="267" t="s">
        <v>1541</v>
      </c>
      <c r="G1153" s="42"/>
      <c r="H1153" s="42"/>
      <c r="I1153" s="231"/>
      <c r="J1153" s="42"/>
      <c r="K1153" s="42"/>
      <c r="L1153" s="46"/>
      <c r="M1153" s="232"/>
      <c r="N1153" s="233"/>
      <c r="O1153" s="86"/>
      <c r="P1153" s="86"/>
      <c r="Q1153" s="86"/>
      <c r="R1153" s="86"/>
      <c r="S1153" s="86"/>
      <c r="T1153" s="87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275</v>
      </c>
      <c r="AU1153" s="19" t="s">
        <v>87</v>
      </c>
    </row>
    <row r="1154" s="14" customFormat="1">
      <c r="A1154" s="14"/>
      <c r="B1154" s="244"/>
      <c r="C1154" s="245"/>
      <c r="D1154" s="229" t="s">
        <v>267</v>
      </c>
      <c r="E1154" s="246" t="s">
        <v>35</v>
      </c>
      <c r="F1154" s="247" t="s">
        <v>1542</v>
      </c>
      <c r="G1154" s="245"/>
      <c r="H1154" s="248">
        <v>12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267</v>
      </c>
      <c r="AU1154" s="254" t="s">
        <v>87</v>
      </c>
      <c r="AV1154" s="14" t="s">
        <v>87</v>
      </c>
      <c r="AW1154" s="14" t="s">
        <v>37</v>
      </c>
      <c r="AX1154" s="14" t="s">
        <v>85</v>
      </c>
      <c r="AY1154" s="254" t="s">
        <v>258</v>
      </c>
    </row>
    <row r="1155" s="2" customFormat="1" ht="16.5" customHeight="1">
      <c r="A1155" s="40"/>
      <c r="B1155" s="41"/>
      <c r="C1155" s="216" t="s">
        <v>1543</v>
      </c>
      <c r="D1155" s="216" t="s">
        <v>260</v>
      </c>
      <c r="E1155" s="217" t="s">
        <v>1544</v>
      </c>
      <c r="F1155" s="218" t="s">
        <v>1545</v>
      </c>
      <c r="G1155" s="219" t="s">
        <v>124</v>
      </c>
      <c r="H1155" s="220">
        <v>4</v>
      </c>
      <c r="I1155" s="221"/>
      <c r="J1155" s="222">
        <f>ROUND(I1155*H1155,2)</f>
        <v>0</v>
      </c>
      <c r="K1155" s="218" t="s">
        <v>273</v>
      </c>
      <c r="L1155" s="46"/>
      <c r="M1155" s="223" t="s">
        <v>35</v>
      </c>
      <c r="N1155" s="224" t="s">
        <v>49</v>
      </c>
      <c r="O1155" s="86"/>
      <c r="P1155" s="225">
        <f>O1155*H1155</f>
        <v>0</v>
      </c>
      <c r="Q1155" s="225">
        <v>0</v>
      </c>
      <c r="R1155" s="225">
        <f>Q1155*H1155</f>
        <v>0</v>
      </c>
      <c r="S1155" s="225">
        <v>0.0039399999999999999</v>
      </c>
      <c r="T1155" s="226">
        <f>S1155*H1155</f>
        <v>0.01576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7" t="s">
        <v>425</v>
      </c>
      <c r="AT1155" s="227" t="s">
        <v>260</v>
      </c>
      <c r="AU1155" s="227" t="s">
        <v>87</v>
      </c>
      <c r="AY1155" s="19" t="s">
        <v>258</v>
      </c>
      <c r="BE1155" s="228">
        <f>IF(N1155="základní",J1155,0)</f>
        <v>0</v>
      </c>
      <c r="BF1155" s="228">
        <f>IF(N1155="snížená",J1155,0)</f>
        <v>0</v>
      </c>
      <c r="BG1155" s="228">
        <f>IF(N1155="zákl. přenesená",J1155,0)</f>
        <v>0</v>
      </c>
      <c r="BH1155" s="228">
        <f>IF(N1155="sníž. přenesená",J1155,0)</f>
        <v>0</v>
      </c>
      <c r="BI1155" s="228">
        <f>IF(N1155="nulová",J1155,0)</f>
        <v>0</v>
      </c>
      <c r="BJ1155" s="19" t="s">
        <v>85</v>
      </c>
      <c r="BK1155" s="228">
        <f>ROUND(I1155*H1155,2)</f>
        <v>0</v>
      </c>
      <c r="BL1155" s="19" t="s">
        <v>425</v>
      </c>
      <c r="BM1155" s="227" t="s">
        <v>1546</v>
      </c>
    </row>
    <row r="1156" s="2" customFormat="1">
      <c r="A1156" s="40"/>
      <c r="B1156" s="41"/>
      <c r="C1156" s="42"/>
      <c r="D1156" s="266" t="s">
        <v>275</v>
      </c>
      <c r="E1156" s="42"/>
      <c r="F1156" s="267" t="s">
        <v>1547</v>
      </c>
      <c r="G1156" s="42"/>
      <c r="H1156" s="42"/>
      <c r="I1156" s="231"/>
      <c r="J1156" s="42"/>
      <c r="K1156" s="42"/>
      <c r="L1156" s="46"/>
      <c r="M1156" s="232"/>
      <c r="N1156" s="233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275</v>
      </c>
      <c r="AU1156" s="19" t="s">
        <v>87</v>
      </c>
    </row>
    <row r="1157" s="14" customFormat="1">
      <c r="A1157" s="14"/>
      <c r="B1157" s="244"/>
      <c r="C1157" s="245"/>
      <c r="D1157" s="229" t="s">
        <v>267</v>
      </c>
      <c r="E1157" s="246" t="s">
        <v>35</v>
      </c>
      <c r="F1157" s="247" t="s">
        <v>1548</v>
      </c>
      <c r="G1157" s="245"/>
      <c r="H1157" s="248">
        <v>4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267</v>
      </c>
      <c r="AU1157" s="254" t="s">
        <v>87</v>
      </c>
      <c r="AV1157" s="14" t="s">
        <v>87</v>
      </c>
      <c r="AW1157" s="14" t="s">
        <v>37</v>
      </c>
      <c r="AX1157" s="14" t="s">
        <v>85</v>
      </c>
      <c r="AY1157" s="254" t="s">
        <v>258</v>
      </c>
    </row>
    <row r="1158" s="2" customFormat="1" ht="37.8" customHeight="1">
      <c r="A1158" s="40"/>
      <c r="B1158" s="41"/>
      <c r="C1158" s="216" t="s">
        <v>1549</v>
      </c>
      <c r="D1158" s="216" t="s">
        <v>260</v>
      </c>
      <c r="E1158" s="217" t="s">
        <v>1550</v>
      </c>
      <c r="F1158" s="218" t="s">
        <v>1551</v>
      </c>
      <c r="G1158" s="219" t="s">
        <v>484</v>
      </c>
      <c r="H1158" s="220">
        <v>1</v>
      </c>
      <c r="I1158" s="221"/>
      <c r="J1158" s="222">
        <f>ROUND(I1158*H1158,2)</f>
        <v>0</v>
      </c>
      <c r="K1158" s="218" t="s">
        <v>273</v>
      </c>
      <c r="L1158" s="46"/>
      <c r="M1158" s="223" t="s">
        <v>35</v>
      </c>
      <c r="N1158" s="224" t="s">
        <v>49</v>
      </c>
      <c r="O1158" s="86"/>
      <c r="P1158" s="225">
        <f>O1158*H1158</f>
        <v>0</v>
      </c>
      <c r="Q1158" s="225">
        <v>0.00033</v>
      </c>
      <c r="R1158" s="225">
        <f>Q1158*H1158</f>
        <v>0.00033</v>
      </c>
      <c r="S1158" s="225">
        <v>0</v>
      </c>
      <c r="T1158" s="226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7" t="s">
        <v>425</v>
      </c>
      <c r="AT1158" s="227" t="s">
        <v>260</v>
      </c>
      <c r="AU1158" s="227" t="s">
        <v>87</v>
      </c>
      <c r="AY1158" s="19" t="s">
        <v>258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19" t="s">
        <v>85</v>
      </c>
      <c r="BK1158" s="228">
        <f>ROUND(I1158*H1158,2)</f>
        <v>0</v>
      </c>
      <c r="BL1158" s="19" t="s">
        <v>425</v>
      </c>
      <c r="BM1158" s="227" t="s">
        <v>1552</v>
      </c>
    </row>
    <row r="1159" s="2" customFormat="1">
      <c r="A1159" s="40"/>
      <c r="B1159" s="41"/>
      <c r="C1159" s="42"/>
      <c r="D1159" s="266" t="s">
        <v>275</v>
      </c>
      <c r="E1159" s="42"/>
      <c r="F1159" s="267" t="s">
        <v>1553</v>
      </c>
      <c r="G1159" s="42"/>
      <c r="H1159" s="42"/>
      <c r="I1159" s="231"/>
      <c r="J1159" s="42"/>
      <c r="K1159" s="42"/>
      <c r="L1159" s="46"/>
      <c r="M1159" s="232"/>
      <c r="N1159" s="233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275</v>
      </c>
      <c r="AU1159" s="19" t="s">
        <v>87</v>
      </c>
    </row>
    <row r="1160" s="14" customFormat="1">
      <c r="A1160" s="14"/>
      <c r="B1160" s="244"/>
      <c r="C1160" s="245"/>
      <c r="D1160" s="229" t="s">
        <v>267</v>
      </c>
      <c r="E1160" s="246" t="s">
        <v>35</v>
      </c>
      <c r="F1160" s="247" t="s">
        <v>661</v>
      </c>
      <c r="G1160" s="245"/>
      <c r="H1160" s="248">
        <v>1</v>
      </c>
      <c r="I1160" s="249"/>
      <c r="J1160" s="245"/>
      <c r="K1160" s="245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4" t="s">
        <v>267</v>
      </c>
      <c r="AU1160" s="254" t="s">
        <v>87</v>
      </c>
      <c r="AV1160" s="14" t="s">
        <v>87</v>
      </c>
      <c r="AW1160" s="14" t="s">
        <v>37</v>
      </c>
      <c r="AX1160" s="14" t="s">
        <v>85</v>
      </c>
      <c r="AY1160" s="254" t="s">
        <v>258</v>
      </c>
    </row>
    <row r="1161" s="2" customFormat="1" ht="24.15" customHeight="1">
      <c r="A1161" s="40"/>
      <c r="B1161" s="41"/>
      <c r="C1161" s="216" t="s">
        <v>1554</v>
      </c>
      <c r="D1161" s="216" t="s">
        <v>260</v>
      </c>
      <c r="E1161" s="217" t="s">
        <v>1555</v>
      </c>
      <c r="F1161" s="218" t="s">
        <v>1556</v>
      </c>
      <c r="G1161" s="219" t="s">
        <v>124</v>
      </c>
      <c r="H1161" s="220">
        <v>4.5</v>
      </c>
      <c r="I1161" s="221"/>
      <c r="J1161" s="222">
        <f>ROUND(I1161*H1161,2)</f>
        <v>0</v>
      </c>
      <c r="K1161" s="218" t="s">
        <v>273</v>
      </c>
      <c r="L1161" s="46"/>
      <c r="M1161" s="223" t="s">
        <v>35</v>
      </c>
      <c r="N1161" s="224" t="s">
        <v>49</v>
      </c>
      <c r="O1161" s="86"/>
      <c r="P1161" s="225">
        <f>O1161*H1161</f>
        <v>0</v>
      </c>
      <c r="Q1161" s="225">
        <v>0.00158</v>
      </c>
      <c r="R1161" s="225">
        <f>Q1161*H1161</f>
        <v>0.00711</v>
      </c>
      <c r="S1161" s="225">
        <v>0</v>
      </c>
      <c r="T1161" s="226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7" t="s">
        <v>425</v>
      </c>
      <c r="AT1161" s="227" t="s">
        <v>260</v>
      </c>
      <c r="AU1161" s="227" t="s">
        <v>87</v>
      </c>
      <c r="AY1161" s="19" t="s">
        <v>258</v>
      </c>
      <c r="BE1161" s="228">
        <f>IF(N1161="základní",J1161,0)</f>
        <v>0</v>
      </c>
      <c r="BF1161" s="228">
        <f>IF(N1161="snížená",J1161,0)</f>
        <v>0</v>
      </c>
      <c r="BG1161" s="228">
        <f>IF(N1161="zákl. přenesená",J1161,0)</f>
        <v>0</v>
      </c>
      <c r="BH1161" s="228">
        <f>IF(N1161="sníž. přenesená",J1161,0)</f>
        <v>0</v>
      </c>
      <c r="BI1161" s="228">
        <f>IF(N1161="nulová",J1161,0)</f>
        <v>0</v>
      </c>
      <c r="BJ1161" s="19" t="s">
        <v>85</v>
      </c>
      <c r="BK1161" s="228">
        <f>ROUND(I1161*H1161,2)</f>
        <v>0</v>
      </c>
      <c r="BL1161" s="19" t="s">
        <v>425</v>
      </c>
      <c r="BM1161" s="227" t="s">
        <v>1557</v>
      </c>
    </row>
    <row r="1162" s="2" customFormat="1">
      <c r="A1162" s="40"/>
      <c r="B1162" s="41"/>
      <c r="C1162" s="42"/>
      <c r="D1162" s="266" t="s">
        <v>275</v>
      </c>
      <c r="E1162" s="42"/>
      <c r="F1162" s="267" t="s">
        <v>1558</v>
      </c>
      <c r="G1162" s="42"/>
      <c r="H1162" s="42"/>
      <c r="I1162" s="231"/>
      <c r="J1162" s="42"/>
      <c r="K1162" s="42"/>
      <c r="L1162" s="46"/>
      <c r="M1162" s="232"/>
      <c r="N1162" s="233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275</v>
      </c>
      <c r="AU1162" s="19" t="s">
        <v>87</v>
      </c>
    </row>
    <row r="1163" s="14" customFormat="1">
      <c r="A1163" s="14"/>
      <c r="B1163" s="244"/>
      <c r="C1163" s="245"/>
      <c r="D1163" s="229" t="s">
        <v>267</v>
      </c>
      <c r="E1163" s="246" t="s">
        <v>35</v>
      </c>
      <c r="F1163" s="247" t="s">
        <v>1559</v>
      </c>
      <c r="G1163" s="245"/>
      <c r="H1163" s="248">
        <v>4.5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267</v>
      </c>
      <c r="AU1163" s="254" t="s">
        <v>87</v>
      </c>
      <c r="AV1163" s="14" t="s">
        <v>87</v>
      </c>
      <c r="AW1163" s="14" t="s">
        <v>37</v>
      </c>
      <c r="AX1163" s="14" t="s">
        <v>85</v>
      </c>
      <c r="AY1163" s="254" t="s">
        <v>258</v>
      </c>
    </row>
    <row r="1164" s="2" customFormat="1" ht="49.05" customHeight="1">
      <c r="A1164" s="40"/>
      <c r="B1164" s="41"/>
      <c r="C1164" s="216" t="s">
        <v>1560</v>
      </c>
      <c r="D1164" s="216" t="s">
        <v>260</v>
      </c>
      <c r="E1164" s="217" t="s">
        <v>1561</v>
      </c>
      <c r="F1164" s="218" t="s">
        <v>1562</v>
      </c>
      <c r="G1164" s="219" t="s">
        <v>124</v>
      </c>
      <c r="H1164" s="220">
        <v>3</v>
      </c>
      <c r="I1164" s="221"/>
      <c r="J1164" s="222">
        <f>ROUND(I1164*H1164,2)</f>
        <v>0</v>
      </c>
      <c r="K1164" s="218" t="s">
        <v>35</v>
      </c>
      <c r="L1164" s="46"/>
      <c r="M1164" s="223" t="s">
        <v>35</v>
      </c>
      <c r="N1164" s="224" t="s">
        <v>49</v>
      </c>
      <c r="O1164" s="86"/>
      <c r="P1164" s="225">
        <f>O1164*H1164</f>
        <v>0</v>
      </c>
      <c r="Q1164" s="225">
        <v>0</v>
      </c>
      <c r="R1164" s="225">
        <f>Q1164*H1164</f>
        <v>0</v>
      </c>
      <c r="S1164" s="225">
        <v>0</v>
      </c>
      <c r="T1164" s="226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7" t="s">
        <v>425</v>
      </c>
      <c r="AT1164" s="227" t="s">
        <v>260</v>
      </c>
      <c r="AU1164" s="227" t="s">
        <v>87</v>
      </c>
      <c r="AY1164" s="19" t="s">
        <v>258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19" t="s">
        <v>85</v>
      </c>
      <c r="BK1164" s="228">
        <f>ROUND(I1164*H1164,2)</f>
        <v>0</v>
      </c>
      <c r="BL1164" s="19" t="s">
        <v>425</v>
      </c>
      <c r="BM1164" s="227" t="s">
        <v>1563</v>
      </c>
    </row>
    <row r="1165" s="2" customFormat="1" ht="55.5" customHeight="1">
      <c r="A1165" s="40"/>
      <c r="B1165" s="41"/>
      <c r="C1165" s="216" t="s">
        <v>1564</v>
      </c>
      <c r="D1165" s="216" t="s">
        <v>260</v>
      </c>
      <c r="E1165" s="217" t="s">
        <v>1565</v>
      </c>
      <c r="F1165" s="218" t="s">
        <v>1566</v>
      </c>
      <c r="G1165" s="219" t="s">
        <v>124</v>
      </c>
      <c r="H1165" s="220">
        <v>41.5</v>
      </c>
      <c r="I1165" s="221"/>
      <c r="J1165" s="222">
        <f>ROUND(I1165*H1165,2)</f>
        <v>0</v>
      </c>
      <c r="K1165" s="218" t="s">
        <v>35</v>
      </c>
      <c r="L1165" s="46"/>
      <c r="M1165" s="223" t="s">
        <v>35</v>
      </c>
      <c r="N1165" s="224" t="s">
        <v>49</v>
      </c>
      <c r="O1165" s="86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7" t="s">
        <v>425</v>
      </c>
      <c r="AT1165" s="227" t="s">
        <v>260</v>
      </c>
      <c r="AU1165" s="227" t="s">
        <v>87</v>
      </c>
      <c r="AY1165" s="19" t="s">
        <v>258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19" t="s">
        <v>85</v>
      </c>
      <c r="BK1165" s="228">
        <f>ROUND(I1165*H1165,2)</f>
        <v>0</v>
      </c>
      <c r="BL1165" s="19" t="s">
        <v>425</v>
      </c>
      <c r="BM1165" s="227" t="s">
        <v>1567</v>
      </c>
    </row>
    <row r="1166" s="2" customFormat="1" ht="49.05" customHeight="1">
      <c r="A1166" s="40"/>
      <c r="B1166" s="41"/>
      <c r="C1166" s="216" t="s">
        <v>1568</v>
      </c>
      <c r="D1166" s="216" t="s">
        <v>260</v>
      </c>
      <c r="E1166" s="217" t="s">
        <v>1569</v>
      </c>
      <c r="F1166" s="218" t="s">
        <v>1570</v>
      </c>
      <c r="G1166" s="219" t="s">
        <v>124</v>
      </c>
      <c r="H1166" s="220">
        <v>59.100000000000001</v>
      </c>
      <c r="I1166" s="221"/>
      <c r="J1166" s="222">
        <f>ROUND(I1166*H1166,2)</f>
        <v>0</v>
      </c>
      <c r="K1166" s="218" t="s">
        <v>35</v>
      </c>
      <c r="L1166" s="46"/>
      <c r="M1166" s="223" t="s">
        <v>35</v>
      </c>
      <c r="N1166" s="224" t="s">
        <v>49</v>
      </c>
      <c r="O1166" s="86"/>
      <c r="P1166" s="225">
        <f>O1166*H1166</f>
        <v>0</v>
      </c>
      <c r="Q1166" s="225">
        <v>0</v>
      </c>
      <c r="R1166" s="225">
        <f>Q1166*H1166</f>
        <v>0</v>
      </c>
      <c r="S1166" s="225">
        <v>0</v>
      </c>
      <c r="T1166" s="226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7" t="s">
        <v>425</v>
      </c>
      <c r="AT1166" s="227" t="s">
        <v>260</v>
      </c>
      <c r="AU1166" s="227" t="s">
        <v>87</v>
      </c>
      <c r="AY1166" s="19" t="s">
        <v>258</v>
      </c>
      <c r="BE1166" s="228">
        <f>IF(N1166="základní",J1166,0)</f>
        <v>0</v>
      </c>
      <c r="BF1166" s="228">
        <f>IF(N1166="snížená",J1166,0)</f>
        <v>0</v>
      </c>
      <c r="BG1166" s="228">
        <f>IF(N1166="zákl. přenesená",J1166,0)</f>
        <v>0</v>
      </c>
      <c r="BH1166" s="228">
        <f>IF(N1166="sníž. přenesená",J1166,0)</f>
        <v>0</v>
      </c>
      <c r="BI1166" s="228">
        <f>IF(N1166="nulová",J1166,0)</f>
        <v>0</v>
      </c>
      <c r="BJ1166" s="19" t="s">
        <v>85</v>
      </c>
      <c r="BK1166" s="228">
        <f>ROUND(I1166*H1166,2)</f>
        <v>0</v>
      </c>
      <c r="BL1166" s="19" t="s">
        <v>425</v>
      </c>
      <c r="BM1166" s="227" t="s">
        <v>1571</v>
      </c>
    </row>
    <row r="1167" s="2" customFormat="1" ht="55.5" customHeight="1">
      <c r="A1167" s="40"/>
      <c r="B1167" s="41"/>
      <c r="C1167" s="216" t="s">
        <v>1572</v>
      </c>
      <c r="D1167" s="216" t="s">
        <v>260</v>
      </c>
      <c r="E1167" s="217" t="s">
        <v>1573</v>
      </c>
      <c r="F1167" s="218" t="s">
        <v>1574</v>
      </c>
      <c r="G1167" s="219" t="s">
        <v>124</v>
      </c>
      <c r="H1167" s="220">
        <v>83.900000000000006</v>
      </c>
      <c r="I1167" s="221"/>
      <c r="J1167" s="222">
        <f>ROUND(I1167*H1167,2)</f>
        <v>0</v>
      </c>
      <c r="K1167" s="218" t="s">
        <v>35</v>
      </c>
      <c r="L1167" s="46"/>
      <c r="M1167" s="223" t="s">
        <v>35</v>
      </c>
      <c r="N1167" s="224" t="s">
        <v>49</v>
      </c>
      <c r="O1167" s="86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7" t="s">
        <v>425</v>
      </c>
      <c r="AT1167" s="227" t="s">
        <v>260</v>
      </c>
      <c r="AU1167" s="227" t="s">
        <v>87</v>
      </c>
      <c r="AY1167" s="19" t="s">
        <v>258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19" t="s">
        <v>85</v>
      </c>
      <c r="BK1167" s="228">
        <f>ROUND(I1167*H1167,2)</f>
        <v>0</v>
      </c>
      <c r="BL1167" s="19" t="s">
        <v>425</v>
      </c>
      <c r="BM1167" s="227" t="s">
        <v>1575</v>
      </c>
    </row>
    <row r="1168" s="2" customFormat="1" ht="49.05" customHeight="1">
      <c r="A1168" s="40"/>
      <c r="B1168" s="41"/>
      <c r="C1168" s="216" t="s">
        <v>1576</v>
      </c>
      <c r="D1168" s="216" t="s">
        <v>260</v>
      </c>
      <c r="E1168" s="217" t="s">
        <v>1577</v>
      </c>
      <c r="F1168" s="218" t="s">
        <v>1578</v>
      </c>
      <c r="G1168" s="219" t="s">
        <v>124</v>
      </c>
      <c r="H1168" s="220">
        <v>7.5</v>
      </c>
      <c r="I1168" s="221"/>
      <c r="J1168" s="222">
        <f>ROUND(I1168*H1168,2)</f>
        <v>0</v>
      </c>
      <c r="K1168" s="218" t="s">
        <v>35</v>
      </c>
      <c r="L1168" s="46"/>
      <c r="M1168" s="223" t="s">
        <v>35</v>
      </c>
      <c r="N1168" s="224" t="s">
        <v>49</v>
      </c>
      <c r="O1168" s="86"/>
      <c r="P1168" s="225">
        <f>O1168*H1168</f>
        <v>0</v>
      </c>
      <c r="Q1168" s="225">
        <v>0</v>
      </c>
      <c r="R1168" s="225">
        <f>Q1168*H1168</f>
        <v>0</v>
      </c>
      <c r="S1168" s="225">
        <v>0</v>
      </c>
      <c r="T1168" s="226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7" t="s">
        <v>425</v>
      </c>
      <c r="AT1168" s="227" t="s">
        <v>260</v>
      </c>
      <c r="AU1168" s="227" t="s">
        <v>87</v>
      </c>
      <c r="AY1168" s="19" t="s">
        <v>258</v>
      </c>
      <c r="BE1168" s="228">
        <f>IF(N1168="základní",J1168,0)</f>
        <v>0</v>
      </c>
      <c r="BF1168" s="228">
        <f>IF(N1168="snížená",J1168,0)</f>
        <v>0</v>
      </c>
      <c r="BG1168" s="228">
        <f>IF(N1168="zákl. přenesená",J1168,0)</f>
        <v>0</v>
      </c>
      <c r="BH1168" s="228">
        <f>IF(N1168="sníž. přenesená",J1168,0)</f>
        <v>0</v>
      </c>
      <c r="BI1168" s="228">
        <f>IF(N1168="nulová",J1168,0)</f>
        <v>0</v>
      </c>
      <c r="BJ1168" s="19" t="s">
        <v>85</v>
      </c>
      <c r="BK1168" s="228">
        <f>ROUND(I1168*H1168,2)</f>
        <v>0</v>
      </c>
      <c r="BL1168" s="19" t="s">
        <v>425</v>
      </c>
      <c r="BM1168" s="227" t="s">
        <v>1579</v>
      </c>
    </row>
    <row r="1169" s="2" customFormat="1" ht="44.25" customHeight="1">
      <c r="A1169" s="40"/>
      <c r="B1169" s="41"/>
      <c r="C1169" s="216" t="s">
        <v>1580</v>
      </c>
      <c r="D1169" s="216" t="s">
        <v>260</v>
      </c>
      <c r="E1169" s="217" t="s">
        <v>1581</v>
      </c>
      <c r="F1169" s="218" t="s">
        <v>1582</v>
      </c>
      <c r="G1169" s="219" t="s">
        <v>124</v>
      </c>
      <c r="H1169" s="220">
        <v>16.100000000000001</v>
      </c>
      <c r="I1169" s="221"/>
      <c r="J1169" s="222">
        <f>ROUND(I1169*H1169,2)</f>
        <v>0</v>
      </c>
      <c r="K1169" s="218" t="s">
        <v>35</v>
      </c>
      <c r="L1169" s="46"/>
      <c r="M1169" s="223" t="s">
        <v>35</v>
      </c>
      <c r="N1169" s="224" t="s">
        <v>49</v>
      </c>
      <c r="O1169" s="86"/>
      <c r="P1169" s="225">
        <f>O1169*H1169</f>
        <v>0</v>
      </c>
      <c r="Q1169" s="225">
        <v>0</v>
      </c>
      <c r="R1169" s="225">
        <f>Q1169*H1169</f>
        <v>0</v>
      </c>
      <c r="S1169" s="225">
        <v>0</v>
      </c>
      <c r="T1169" s="226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7" t="s">
        <v>425</v>
      </c>
      <c r="AT1169" s="227" t="s">
        <v>260</v>
      </c>
      <c r="AU1169" s="227" t="s">
        <v>87</v>
      </c>
      <c r="AY1169" s="19" t="s">
        <v>258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19" t="s">
        <v>85</v>
      </c>
      <c r="BK1169" s="228">
        <f>ROUND(I1169*H1169,2)</f>
        <v>0</v>
      </c>
      <c r="BL1169" s="19" t="s">
        <v>425</v>
      </c>
      <c r="BM1169" s="227" t="s">
        <v>1583</v>
      </c>
    </row>
    <row r="1170" s="2" customFormat="1" ht="44.25" customHeight="1">
      <c r="A1170" s="40"/>
      <c r="B1170" s="41"/>
      <c r="C1170" s="216" t="s">
        <v>1584</v>
      </c>
      <c r="D1170" s="216" t="s">
        <v>260</v>
      </c>
      <c r="E1170" s="217" t="s">
        <v>1585</v>
      </c>
      <c r="F1170" s="218" t="s">
        <v>1586</v>
      </c>
      <c r="G1170" s="219" t="s">
        <v>124</v>
      </c>
      <c r="H1170" s="220">
        <v>40.299999999999997</v>
      </c>
      <c r="I1170" s="221"/>
      <c r="J1170" s="222">
        <f>ROUND(I1170*H1170,2)</f>
        <v>0</v>
      </c>
      <c r="K1170" s="218" t="s">
        <v>35</v>
      </c>
      <c r="L1170" s="46"/>
      <c r="M1170" s="223" t="s">
        <v>35</v>
      </c>
      <c r="N1170" s="224" t="s">
        <v>49</v>
      </c>
      <c r="O1170" s="86"/>
      <c r="P1170" s="225">
        <f>O1170*H1170</f>
        <v>0</v>
      </c>
      <c r="Q1170" s="225">
        <v>0</v>
      </c>
      <c r="R1170" s="225">
        <f>Q1170*H1170</f>
        <v>0</v>
      </c>
      <c r="S1170" s="225">
        <v>0</v>
      </c>
      <c r="T1170" s="226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7" t="s">
        <v>425</v>
      </c>
      <c r="AT1170" s="227" t="s">
        <v>260</v>
      </c>
      <c r="AU1170" s="227" t="s">
        <v>87</v>
      </c>
      <c r="AY1170" s="19" t="s">
        <v>258</v>
      </c>
      <c r="BE1170" s="228">
        <f>IF(N1170="základní",J1170,0)</f>
        <v>0</v>
      </c>
      <c r="BF1170" s="228">
        <f>IF(N1170="snížená",J1170,0)</f>
        <v>0</v>
      </c>
      <c r="BG1170" s="228">
        <f>IF(N1170="zákl. přenesená",J1170,0)</f>
        <v>0</v>
      </c>
      <c r="BH1170" s="228">
        <f>IF(N1170="sníž. přenesená",J1170,0)</f>
        <v>0</v>
      </c>
      <c r="BI1170" s="228">
        <f>IF(N1170="nulová",J1170,0)</f>
        <v>0</v>
      </c>
      <c r="BJ1170" s="19" t="s">
        <v>85</v>
      </c>
      <c r="BK1170" s="228">
        <f>ROUND(I1170*H1170,2)</f>
        <v>0</v>
      </c>
      <c r="BL1170" s="19" t="s">
        <v>425</v>
      </c>
      <c r="BM1170" s="227" t="s">
        <v>1587</v>
      </c>
    </row>
    <row r="1171" s="2" customFormat="1" ht="44.25" customHeight="1">
      <c r="A1171" s="40"/>
      <c r="B1171" s="41"/>
      <c r="C1171" s="216" t="s">
        <v>1588</v>
      </c>
      <c r="D1171" s="216" t="s">
        <v>260</v>
      </c>
      <c r="E1171" s="217" t="s">
        <v>1589</v>
      </c>
      <c r="F1171" s="218" t="s">
        <v>1590</v>
      </c>
      <c r="G1171" s="219" t="s">
        <v>124</v>
      </c>
      <c r="H1171" s="220">
        <v>16.100000000000001</v>
      </c>
      <c r="I1171" s="221"/>
      <c r="J1171" s="222">
        <f>ROUND(I1171*H1171,2)</f>
        <v>0</v>
      </c>
      <c r="K1171" s="218" t="s">
        <v>35</v>
      </c>
      <c r="L1171" s="46"/>
      <c r="M1171" s="223" t="s">
        <v>35</v>
      </c>
      <c r="N1171" s="224" t="s">
        <v>49</v>
      </c>
      <c r="O1171" s="86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7" t="s">
        <v>425</v>
      </c>
      <c r="AT1171" s="227" t="s">
        <v>260</v>
      </c>
      <c r="AU1171" s="227" t="s">
        <v>87</v>
      </c>
      <c r="AY1171" s="19" t="s">
        <v>258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19" t="s">
        <v>85</v>
      </c>
      <c r="BK1171" s="228">
        <f>ROUND(I1171*H1171,2)</f>
        <v>0</v>
      </c>
      <c r="BL1171" s="19" t="s">
        <v>425</v>
      </c>
      <c r="BM1171" s="227" t="s">
        <v>1591</v>
      </c>
    </row>
    <row r="1172" s="2" customFormat="1" ht="62.7" customHeight="1">
      <c r="A1172" s="40"/>
      <c r="B1172" s="41"/>
      <c r="C1172" s="216" t="s">
        <v>1592</v>
      </c>
      <c r="D1172" s="216" t="s">
        <v>260</v>
      </c>
      <c r="E1172" s="217" t="s">
        <v>1593</v>
      </c>
      <c r="F1172" s="218" t="s">
        <v>1594</v>
      </c>
      <c r="G1172" s="219" t="s">
        <v>124</v>
      </c>
      <c r="H1172" s="220">
        <v>47.5</v>
      </c>
      <c r="I1172" s="221"/>
      <c r="J1172" s="222">
        <f>ROUND(I1172*H1172,2)</f>
        <v>0</v>
      </c>
      <c r="K1172" s="218" t="s">
        <v>35</v>
      </c>
      <c r="L1172" s="46"/>
      <c r="M1172" s="223" t="s">
        <v>35</v>
      </c>
      <c r="N1172" s="224" t="s">
        <v>49</v>
      </c>
      <c r="O1172" s="86"/>
      <c r="P1172" s="225">
        <f>O1172*H1172</f>
        <v>0</v>
      </c>
      <c r="Q1172" s="225">
        <v>0</v>
      </c>
      <c r="R1172" s="225">
        <f>Q1172*H1172</f>
        <v>0</v>
      </c>
      <c r="S1172" s="225">
        <v>0</v>
      </c>
      <c r="T1172" s="226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7" t="s">
        <v>425</v>
      </c>
      <c r="AT1172" s="227" t="s">
        <v>260</v>
      </c>
      <c r="AU1172" s="227" t="s">
        <v>87</v>
      </c>
      <c r="AY1172" s="19" t="s">
        <v>258</v>
      </c>
      <c r="BE1172" s="228">
        <f>IF(N1172="základní",J1172,0)</f>
        <v>0</v>
      </c>
      <c r="BF1172" s="228">
        <f>IF(N1172="snížená",J1172,0)</f>
        <v>0</v>
      </c>
      <c r="BG1172" s="228">
        <f>IF(N1172="zákl. přenesená",J1172,0)</f>
        <v>0</v>
      </c>
      <c r="BH1172" s="228">
        <f>IF(N1172="sníž. přenesená",J1172,0)</f>
        <v>0</v>
      </c>
      <c r="BI1172" s="228">
        <f>IF(N1172="nulová",J1172,0)</f>
        <v>0</v>
      </c>
      <c r="BJ1172" s="19" t="s">
        <v>85</v>
      </c>
      <c r="BK1172" s="228">
        <f>ROUND(I1172*H1172,2)</f>
        <v>0</v>
      </c>
      <c r="BL1172" s="19" t="s">
        <v>425</v>
      </c>
      <c r="BM1172" s="227" t="s">
        <v>1595</v>
      </c>
    </row>
    <row r="1173" s="2" customFormat="1" ht="44.25" customHeight="1">
      <c r="A1173" s="40"/>
      <c r="B1173" s="41"/>
      <c r="C1173" s="216" t="s">
        <v>1596</v>
      </c>
      <c r="D1173" s="216" t="s">
        <v>260</v>
      </c>
      <c r="E1173" s="217" t="s">
        <v>1597</v>
      </c>
      <c r="F1173" s="218" t="s">
        <v>1598</v>
      </c>
      <c r="G1173" s="219" t="s">
        <v>1253</v>
      </c>
      <c r="H1173" s="289"/>
      <c r="I1173" s="221"/>
      <c r="J1173" s="222">
        <f>ROUND(I1173*H1173,2)</f>
        <v>0</v>
      </c>
      <c r="K1173" s="218" t="s">
        <v>273</v>
      </c>
      <c r="L1173" s="46"/>
      <c r="M1173" s="223" t="s">
        <v>35</v>
      </c>
      <c r="N1173" s="224" t="s">
        <v>49</v>
      </c>
      <c r="O1173" s="86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7" t="s">
        <v>425</v>
      </c>
      <c r="AT1173" s="227" t="s">
        <v>260</v>
      </c>
      <c r="AU1173" s="227" t="s">
        <v>87</v>
      </c>
      <c r="AY1173" s="19" t="s">
        <v>258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19" t="s">
        <v>85</v>
      </c>
      <c r="BK1173" s="228">
        <f>ROUND(I1173*H1173,2)</f>
        <v>0</v>
      </c>
      <c r="BL1173" s="19" t="s">
        <v>425</v>
      </c>
      <c r="BM1173" s="227" t="s">
        <v>1599</v>
      </c>
    </row>
    <row r="1174" s="2" customFormat="1">
      <c r="A1174" s="40"/>
      <c r="B1174" s="41"/>
      <c r="C1174" s="42"/>
      <c r="D1174" s="266" t="s">
        <v>275</v>
      </c>
      <c r="E1174" s="42"/>
      <c r="F1174" s="267" t="s">
        <v>1600</v>
      </c>
      <c r="G1174" s="42"/>
      <c r="H1174" s="42"/>
      <c r="I1174" s="231"/>
      <c r="J1174" s="42"/>
      <c r="K1174" s="42"/>
      <c r="L1174" s="46"/>
      <c r="M1174" s="232"/>
      <c r="N1174" s="233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275</v>
      </c>
      <c r="AU1174" s="19" t="s">
        <v>87</v>
      </c>
    </row>
    <row r="1175" s="12" customFormat="1" ht="22.8" customHeight="1">
      <c r="A1175" s="12"/>
      <c r="B1175" s="200"/>
      <c r="C1175" s="201"/>
      <c r="D1175" s="202" t="s">
        <v>77</v>
      </c>
      <c r="E1175" s="214" t="s">
        <v>1601</v>
      </c>
      <c r="F1175" s="214" t="s">
        <v>1602</v>
      </c>
      <c r="G1175" s="201"/>
      <c r="H1175" s="201"/>
      <c r="I1175" s="204"/>
      <c r="J1175" s="215">
        <f>BK1175</f>
        <v>0</v>
      </c>
      <c r="K1175" s="201"/>
      <c r="L1175" s="206"/>
      <c r="M1175" s="207"/>
      <c r="N1175" s="208"/>
      <c r="O1175" s="208"/>
      <c r="P1175" s="209">
        <f>SUM(P1176:P1197)</f>
        <v>0</v>
      </c>
      <c r="Q1175" s="208"/>
      <c r="R1175" s="209">
        <f>SUM(R1176:R1197)</f>
        <v>0</v>
      </c>
      <c r="S1175" s="208"/>
      <c r="T1175" s="210">
        <f>SUM(T1176:T1197)</f>
        <v>0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1" t="s">
        <v>87</v>
      </c>
      <c r="AT1175" s="212" t="s">
        <v>77</v>
      </c>
      <c r="AU1175" s="212" t="s">
        <v>85</v>
      </c>
      <c r="AY1175" s="211" t="s">
        <v>258</v>
      </c>
      <c r="BK1175" s="213">
        <f>SUM(BK1176:BK1197)</f>
        <v>0</v>
      </c>
    </row>
    <row r="1176" s="2" customFormat="1" ht="16.5" customHeight="1">
      <c r="A1176" s="40"/>
      <c r="B1176" s="41"/>
      <c r="C1176" s="216" t="s">
        <v>1603</v>
      </c>
      <c r="D1176" s="216" t="s">
        <v>260</v>
      </c>
      <c r="E1176" s="217" t="s">
        <v>1604</v>
      </c>
      <c r="F1176" s="218" t="s">
        <v>1605</v>
      </c>
      <c r="G1176" s="219" t="s">
        <v>117</v>
      </c>
      <c r="H1176" s="220">
        <v>20</v>
      </c>
      <c r="I1176" s="221"/>
      <c r="J1176" s="222">
        <f>ROUND(I1176*H1176,2)</f>
        <v>0</v>
      </c>
      <c r="K1176" s="218" t="s">
        <v>35</v>
      </c>
      <c r="L1176" s="46"/>
      <c r="M1176" s="223" t="s">
        <v>35</v>
      </c>
      <c r="N1176" s="224" t="s">
        <v>49</v>
      </c>
      <c r="O1176" s="86"/>
      <c r="P1176" s="225">
        <f>O1176*H1176</f>
        <v>0</v>
      </c>
      <c r="Q1176" s="225">
        <v>0</v>
      </c>
      <c r="R1176" s="225">
        <f>Q1176*H1176</f>
        <v>0</v>
      </c>
      <c r="S1176" s="225">
        <v>0</v>
      </c>
      <c r="T1176" s="226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7" t="s">
        <v>425</v>
      </c>
      <c r="AT1176" s="227" t="s">
        <v>260</v>
      </c>
      <c r="AU1176" s="227" t="s">
        <v>87</v>
      </c>
      <c r="AY1176" s="19" t="s">
        <v>258</v>
      </c>
      <c r="BE1176" s="228">
        <f>IF(N1176="základní",J1176,0)</f>
        <v>0</v>
      </c>
      <c r="BF1176" s="228">
        <f>IF(N1176="snížená",J1176,0)</f>
        <v>0</v>
      </c>
      <c r="BG1176" s="228">
        <f>IF(N1176="zákl. přenesená",J1176,0)</f>
        <v>0</v>
      </c>
      <c r="BH1176" s="228">
        <f>IF(N1176="sníž. přenesená",J1176,0)</f>
        <v>0</v>
      </c>
      <c r="BI1176" s="228">
        <f>IF(N1176="nulová",J1176,0)</f>
        <v>0</v>
      </c>
      <c r="BJ1176" s="19" t="s">
        <v>85</v>
      </c>
      <c r="BK1176" s="228">
        <f>ROUND(I1176*H1176,2)</f>
        <v>0</v>
      </c>
      <c r="BL1176" s="19" t="s">
        <v>425</v>
      </c>
      <c r="BM1176" s="227" t="s">
        <v>1606</v>
      </c>
    </row>
    <row r="1177" s="2" customFormat="1" ht="62.7" customHeight="1">
      <c r="A1177" s="40"/>
      <c r="B1177" s="41"/>
      <c r="C1177" s="216" t="s">
        <v>1607</v>
      </c>
      <c r="D1177" s="216" t="s">
        <v>260</v>
      </c>
      <c r="E1177" s="217" t="s">
        <v>1608</v>
      </c>
      <c r="F1177" s="218" t="s">
        <v>1609</v>
      </c>
      <c r="G1177" s="219" t="s">
        <v>117</v>
      </c>
      <c r="H1177" s="220">
        <v>84</v>
      </c>
      <c r="I1177" s="221"/>
      <c r="J1177" s="222">
        <f>ROUND(I1177*H1177,2)</f>
        <v>0</v>
      </c>
      <c r="K1177" s="218" t="s">
        <v>35</v>
      </c>
      <c r="L1177" s="46"/>
      <c r="M1177" s="223" t="s">
        <v>35</v>
      </c>
      <c r="N1177" s="224" t="s">
        <v>49</v>
      </c>
      <c r="O1177" s="86"/>
      <c r="P1177" s="225">
        <f>O1177*H1177</f>
        <v>0</v>
      </c>
      <c r="Q1177" s="225">
        <v>0</v>
      </c>
      <c r="R1177" s="225">
        <f>Q1177*H1177</f>
        <v>0</v>
      </c>
      <c r="S1177" s="225">
        <v>0</v>
      </c>
      <c r="T1177" s="226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7" t="s">
        <v>425</v>
      </c>
      <c r="AT1177" s="227" t="s">
        <v>260</v>
      </c>
      <c r="AU1177" s="227" t="s">
        <v>87</v>
      </c>
      <c r="AY1177" s="19" t="s">
        <v>258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9" t="s">
        <v>85</v>
      </c>
      <c r="BK1177" s="228">
        <f>ROUND(I1177*H1177,2)</f>
        <v>0</v>
      </c>
      <c r="BL1177" s="19" t="s">
        <v>425</v>
      </c>
      <c r="BM1177" s="227" t="s">
        <v>1610</v>
      </c>
    </row>
    <row r="1178" s="2" customFormat="1" ht="49.05" customHeight="1">
      <c r="A1178" s="40"/>
      <c r="B1178" s="41"/>
      <c r="C1178" s="216" t="s">
        <v>1611</v>
      </c>
      <c r="D1178" s="216" t="s">
        <v>260</v>
      </c>
      <c r="E1178" s="217" t="s">
        <v>1612</v>
      </c>
      <c r="F1178" s="218" t="s">
        <v>1613</v>
      </c>
      <c r="G1178" s="219" t="s">
        <v>117</v>
      </c>
      <c r="H1178" s="220">
        <v>53.200000000000003</v>
      </c>
      <c r="I1178" s="221"/>
      <c r="J1178" s="222">
        <f>ROUND(I1178*H1178,2)</f>
        <v>0</v>
      </c>
      <c r="K1178" s="218" t="s">
        <v>35</v>
      </c>
      <c r="L1178" s="46"/>
      <c r="M1178" s="223" t="s">
        <v>35</v>
      </c>
      <c r="N1178" s="224" t="s">
        <v>49</v>
      </c>
      <c r="O1178" s="86"/>
      <c r="P1178" s="225">
        <f>O1178*H1178</f>
        <v>0</v>
      </c>
      <c r="Q1178" s="225">
        <v>0</v>
      </c>
      <c r="R1178" s="225">
        <f>Q1178*H1178</f>
        <v>0</v>
      </c>
      <c r="S1178" s="225">
        <v>0</v>
      </c>
      <c r="T1178" s="226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7" t="s">
        <v>425</v>
      </c>
      <c r="AT1178" s="227" t="s">
        <v>260</v>
      </c>
      <c r="AU1178" s="227" t="s">
        <v>87</v>
      </c>
      <c r="AY1178" s="19" t="s">
        <v>258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19" t="s">
        <v>85</v>
      </c>
      <c r="BK1178" s="228">
        <f>ROUND(I1178*H1178,2)</f>
        <v>0</v>
      </c>
      <c r="BL1178" s="19" t="s">
        <v>425</v>
      </c>
      <c r="BM1178" s="227" t="s">
        <v>1614</v>
      </c>
    </row>
    <row r="1179" s="2" customFormat="1" ht="62.7" customHeight="1">
      <c r="A1179" s="40"/>
      <c r="B1179" s="41"/>
      <c r="C1179" s="216" t="s">
        <v>1615</v>
      </c>
      <c r="D1179" s="216" t="s">
        <v>260</v>
      </c>
      <c r="E1179" s="217" t="s">
        <v>1616</v>
      </c>
      <c r="F1179" s="218" t="s">
        <v>1617</v>
      </c>
      <c r="G1179" s="219" t="s">
        <v>117</v>
      </c>
      <c r="H1179" s="220">
        <v>32.640000000000001</v>
      </c>
      <c r="I1179" s="221"/>
      <c r="J1179" s="222">
        <f>ROUND(I1179*H1179,2)</f>
        <v>0</v>
      </c>
      <c r="K1179" s="218" t="s">
        <v>35</v>
      </c>
      <c r="L1179" s="46"/>
      <c r="M1179" s="223" t="s">
        <v>35</v>
      </c>
      <c r="N1179" s="224" t="s">
        <v>49</v>
      </c>
      <c r="O1179" s="86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7" t="s">
        <v>425</v>
      </c>
      <c r="AT1179" s="227" t="s">
        <v>260</v>
      </c>
      <c r="AU1179" s="227" t="s">
        <v>87</v>
      </c>
      <c r="AY1179" s="19" t="s">
        <v>258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19" t="s">
        <v>85</v>
      </c>
      <c r="BK1179" s="228">
        <f>ROUND(I1179*H1179,2)</f>
        <v>0</v>
      </c>
      <c r="BL1179" s="19" t="s">
        <v>425</v>
      </c>
      <c r="BM1179" s="227" t="s">
        <v>1618</v>
      </c>
    </row>
    <row r="1180" s="2" customFormat="1" ht="55.5" customHeight="1">
      <c r="A1180" s="40"/>
      <c r="B1180" s="41"/>
      <c r="C1180" s="216" t="s">
        <v>1619</v>
      </c>
      <c r="D1180" s="216" t="s">
        <v>260</v>
      </c>
      <c r="E1180" s="217" t="s">
        <v>1620</v>
      </c>
      <c r="F1180" s="218" t="s">
        <v>1621</v>
      </c>
      <c r="G1180" s="219" t="s">
        <v>117</v>
      </c>
      <c r="H1180" s="220">
        <v>48.619999999999997</v>
      </c>
      <c r="I1180" s="221"/>
      <c r="J1180" s="222">
        <f>ROUND(I1180*H1180,2)</f>
        <v>0</v>
      </c>
      <c r="K1180" s="218" t="s">
        <v>35</v>
      </c>
      <c r="L1180" s="46"/>
      <c r="M1180" s="223" t="s">
        <v>35</v>
      </c>
      <c r="N1180" s="224" t="s">
        <v>49</v>
      </c>
      <c r="O1180" s="86"/>
      <c r="P1180" s="225">
        <f>O1180*H1180</f>
        <v>0</v>
      </c>
      <c r="Q1180" s="225">
        <v>0</v>
      </c>
      <c r="R1180" s="225">
        <f>Q1180*H1180</f>
        <v>0</v>
      </c>
      <c r="S1180" s="225">
        <v>0</v>
      </c>
      <c r="T1180" s="226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7" t="s">
        <v>425</v>
      </c>
      <c r="AT1180" s="227" t="s">
        <v>260</v>
      </c>
      <c r="AU1180" s="227" t="s">
        <v>87</v>
      </c>
      <c r="AY1180" s="19" t="s">
        <v>258</v>
      </c>
      <c r="BE1180" s="228">
        <f>IF(N1180="základní",J1180,0)</f>
        <v>0</v>
      </c>
      <c r="BF1180" s="228">
        <f>IF(N1180="snížená",J1180,0)</f>
        <v>0</v>
      </c>
      <c r="BG1180" s="228">
        <f>IF(N1180="zákl. přenesená",J1180,0)</f>
        <v>0</v>
      </c>
      <c r="BH1180" s="228">
        <f>IF(N1180="sníž. přenesená",J1180,0)</f>
        <v>0</v>
      </c>
      <c r="BI1180" s="228">
        <f>IF(N1180="nulová",J1180,0)</f>
        <v>0</v>
      </c>
      <c r="BJ1180" s="19" t="s">
        <v>85</v>
      </c>
      <c r="BK1180" s="228">
        <f>ROUND(I1180*H1180,2)</f>
        <v>0</v>
      </c>
      <c r="BL1180" s="19" t="s">
        <v>425</v>
      </c>
      <c r="BM1180" s="227" t="s">
        <v>1622</v>
      </c>
    </row>
    <row r="1181" s="2" customFormat="1" ht="66.75" customHeight="1">
      <c r="A1181" s="40"/>
      <c r="B1181" s="41"/>
      <c r="C1181" s="216" t="s">
        <v>1623</v>
      </c>
      <c r="D1181" s="216" t="s">
        <v>260</v>
      </c>
      <c r="E1181" s="217" t="s">
        <v>1624</v>
      </c>
      <c r="F1181" s="218" t="s">
        <v>1625</v>
      </c>
      <c r="G1181" s="219" t="s">
        <v>1058</v>
      </c>
      <c r="H1181" s="220">
        <v>1</v>
      </c>
      <c r="I1181" s="221"/>
      <c r="J1181" s="222">
        <f>ROUND(I1181*H1181,2)</f>
        <v>0</v>
      </c>
      <c r="K1181" s="218" t="s">
        <v>35</v>
      </c>
      <c r="L1181" s="46"/>
      <c r="M1181" s="223" t="s">
        <v>35</v>
      </c>
      <c r="N1181" s="224" t="s">
        <v>49</v>
      </c>
      <c r="O1181" s="86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7" t="s">
        <v>425</v>
      </c>
      <c r="AT1181" s="227" t="s">
        <v>260</v>
      </c>
      <c r="AU1181" s="227" t="s">
        <v>87</v>
      </c>
      <c r="AY1181" s="19" t="s">
        <v>258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9" t="s">
        <v>85</v>
      </c>
      <c r="BK1181" s="228">
        <f>ROUND(I1181*H1181,2)</f>
        <v>0</v>
      </c>
      <c r="BL1181" s="19" t="s">
        <v>425</v>
      </c>
      <c r="BM1181" s="227" t="s">
        <v>1626</v>
      </c>
    </row>
    <row r="1182" s="2" customFormat="1" ht="66.75" customHeight="1">
      <c r="A1182" s="40"/>
      <c r="B1182" s="41"/>
      <c r="C1182" s="216" t="s">
        <v>1627</v>
      </c>
      <c r="D1182" s="216" t="s">
        <v>260</v>
      </c>
      <c r="E1182" s="217" t="s">
        <v>1628</v>
      </c>
      <c r="F1182" s="218" t="s">
        <v>1629</v>
      </c>
      <c r="G1182" s="219" t="s">
        <v>1058</v>
      </c>
      <c r="H1182" s="220">
        <v>1</v>
      </c>
      <c r="I1182" s="221"/>
      <c r="J1182" s="222">
        <f>ROUND(I1182*H1182,2)</f>
        <v>0</v>
      </c>
      <c r="K1182" s="218" t="s">
        <v>35</v>
      </c>
      <c r="L1182" s="46"/>
      <c r="M1182" s="223" t="s">
        <v>35</v>
      </c>
      <c r="N1182" s="224" t="s">
        <v>49</v>
      </c>
      <c r="O1182" s="86"/>
      <c r="P1182" s="225">
        <f>O1182*H1182</f>
        <v>0</v>
      </c>
      <c r="Q1182" s="225">
        <v>0</v>
      </c>
      <c r="R1182" s="225">
        <f>Q1182*H1182</f>
        <v>0</v>
      </c>
      <c r="S1182" s="225">
        <v>0</v>
      </c>
      <c r="T1182" s="226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7" t="s">
        <v>425</v>
      </c>
      <c r="AT1182" s="227" t="s">
        <v>260</v>
      </c>
      <c r="AU1182" s="227" t="s">
        <v>87</v>
      </c>
      <c r="AY1182" s="19" t="s">
        <v>258</v>
      </c>
      <c r="BE1182" s="228">
        <f>IF(N1182="základní",J1182,0)</f>
        <v>0</v>
      </c>
      <c r="BF1182" s="228">
        <f>IF(N1182="snížená",J1182,0)</f>
        <v>0</v>
      </c>
      <c r="BG1182" s="228">
        <f>IF(N1182="zákl. přenesená",J1182,0)</f>
        <v>0</v>
      </c>
      <c r="BH1182" s="228">
        <f>IF(N1182="sníž. přenesená",J1182,0)</f>
        <v>0</v>
      </c>
      <c r="BI1182" s="228">
        <f>IF(N1182="nulová",J1182,0)</f>
        <v>0</v>
      </c>
      <c r="BJ1182" s="19" t="s">
        <v>85</v>
      </c>
      <c r="BK1182" s="228">
        <f>ROUND(I1182*H1182,2)</f>
        <v>0</v>
      </c>
      <c r="BL1182" s="19" t="s">
        <v>425</v>
      </c>
      <c r="BM1182" s="227" t="s">
        <v>1630</v>
      </c>
    </row>
    <row r="1183" s="2" customFormat="1" ht="66.75" customHeight="1">
      <c r="A1183" s="40"/>
      <c r="B1183" s="41"/>
      <c r="C1183" s="216" t="s">
        <v>1631</v>
      </c>
      <c r="D1183" s="216" t="s">
        <v>260</v>
      </c>
      <c r="E1183" s="217" t="s">
        <v>1632</v>
      </c>
      <c r="F1183" s="218" t="s">
        <v>1633</v>
      </c>
      <c r="G1183" s="219" t="s">
        <v>1058</v>
      </c>
      <c r="H1183" s="220">
        <v>1</v>
      </c>
      <c r="I1183" s="221"/>
      <c r="J1183" s="222">
        <f>ROUND(I1183*H1183,2)</f>
        <v>0</v>
      </c>
      <c r="K1183" s="218" t="s">
        <v>35</v>
      </c>
      <c r="L1183" s="46"/>
      <c r="M1183" s="223" t="s">
        <v>35</v>
      </c>
      <c r="N1183" s="224" t="s">
        <v>49</v>
      </c>
      <c r="O1183" s="86"/>
      <c r="P1183" s="225">
        <f>O1183*H1183</f>
        <v>0</v>
      </c>
      <c r="Q1183" s="225">
        <v>0</v>
      </c>
      <c r="R1183" s="225">
        <f>Q1183*H1183</f>
        <v>0</v>
      </c>
      <c r="S1183" s="225">
        <v>0</v>
      </c>
      <c r="T1183" s="226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7" t="s">
        <v>425</v>
      </c>
      <c r="AT1183" s="227" t="s">
        <v>260</v>
      </c>
      <c r="AU1183" s="227" t="s">
        <v>87</v>
      </c>
      <c r="AY1183" s="19" t="s">
        <v>258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19" t="s">
        <v>85</v>
      </c>
      <c r="BK1183" s="228">
        <f>ROUND(I1183*H1183,2)</f>
        <v>0</v>
      </c>
      <c r="BL1183" s="19" t="s">
        <v>425</v>
      </c>
      <c r="BM1183" s="227" t="s">
        <v>1634</v>
      </c>
    </row>
    <row r="1184" s="2" customFormat="1" ht="66.75" customHeight="1">
      <c r="A1184" s="40"/>
      <c r="B1184" s="41"/>
      <c r="C1184" s="216" t="s">
        <v>1635</v>
      </c>
      <c r="D1184" s="216" t="s">
        <v>260</v>
      </c>
      <c r="E1184" s="217" t="s">
        <v>1636</v>
      </c>
      <c r="F1184" s="218" t="s">
        <v>1637</v>
      </c>
      <c r="G1184" s="219" t="s">
        <v>1058</v>
      </c>
      <c r="H1184" s="220">
        <v>5</v>
      </c>
      <c r="I1184" s="221"/>
      <c r="J1184" s="222">
        <f>ROUND(I1184*H1184,2)</f>
        <v>0</v>
      </c>
      <c r="K1184" s="218" t="s">
        <v>35</v>
      </c>
      <c r="L1184" s="46"/>
      <c r="M1184" s="223" t="s">
        <v>35</v>
      </c>
      <c r="N1184" s="224" t="s">
        <v>49</v>
      </c>
      <c r="O1184" s="86"/>
      <c r="P1184" s="225">
        <f>O1184*H1184</f>
        <v>0</v>
      </c>
      <c r="Q1184" s="225">
        <v>0</v>
      </c>
      <c r="R1184" s="225">
        <f>Q1184*H1184</f>
        <v>0</v>
      </c>
      <c r="S1184" s="225">
        <v>0</v>
      </c>
      <c r="T1184" s="226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7" t="s">
        <v>425</v>
      </c>
      <c r="AT1184" s="227" t="s">
        <v>260</v>
      </c>
      <c r="AU1184" s="227" t="s">
        <v>87</v>
      </c>
      <c r="AY1184" s="19" t="s">
        <v>258</v>
      </c>
      <c r="BE1184" s="228">
        <f>IF(N1184="základní",J1184,0)</f>
        <v>0</v>
      </c>
      <c r="BF1184" s="228">
        <f>IF(N1184="snížená",J1184,0)</f>
        <v>0</v>
      </c>
      <c r="BG1184" s="228">
        <f>IF(N1184="zákl. přenesená",J1184,0)</f>
        <v>0</v>
      </c>
      <c r="BH1184" s="228">
        <f>IF(N1184="sníž. přenesená",J1184,0)</f>
        <v>0</v>
      </c>
      <c r="BI1184" s="228">
        <f>IF(N1184="nulová",J1184,0)</f>
        <v>0</v>
      </c>
      <c r="BJ1184" s="19" t="s">
        <v>85</v>
      </c>
      <c r="BK1184" s="228">
        <f>ROUND(I1184*H1184,2)</f>
        <v>0</v>
      </c>
      <c r="BL1184" s="19" t="s">
        <v>425</v>
      </c>
      <c r="BM1184" s="227" t="s">
        <v>1638</v>
      </c>
    </row>
    <row r="1185" s="2" customFormat="1" ht="66.75" customHeight="1">
      <c r="A1185" s="40"/>
      <c r="B1185" s="41"/>
      <c r="C1185" s="216" t="s">
        <v>1639</v>
      </c>
      <c r="D1185" s="216" t="s">
        <v>260</v>
      </c>
      <c r="E1185" s="217" t="s">
        <v>1640</v>
      </c>
      <c r="F1185" s="218" t="s">
        <v>1641</v>
      </c>
      <c r="G1185" s="219" t="s">
        <v>1058</v>
      </c>
      <c r="H1185" s="220">
        <v>4</v>
      </c>
      <c r="I1185" s="221"/>
      <c r="J1185" s="222">
        <f>ROUND(I1185*H1185,2)</f>
        <v>0</v>
      </c>
      <c r="K1185" s="218" t="s">
        <v>35</v>
      </c>
      <c r="L1185" s="46"/>
      <c r="M1185" s="223" t="s">
        <v>35</v>
      </c>
      <c r="N1185" s="224" t="s">
        <v>49</v>
      </c>
      <c r="O1185" s="86"/>
      <c r="P1185" s="225">
        <f>O1185*H1185</f>
        <v>0</v>
      </c>
      <c r="Q1185" s="225">
        <v>0</v>
      </c>
      <c r="R1185" s="225">
        <f>Q1185*H1185</f>
        <v>0</v>
      </c>
      <c r="S1185" s="225">
        <v>0</v>
      </c>
      <c r="T1185" s="226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7" t="s">
        <v>425</v>
      </c>
      <c r="AT1185" s="227" t="s">
        <v>260</v>
      </c>
      <c r="AU1185" s="227" t="s">
        <v>87</v>
      </c>
      <c r="AY1185" s="19" t="s">
        <v>258</v>
      </c>
      <c r="BE1185" s="228">
        <f>IF(N1185="základní",J1185,0)</f>
        <v>0</v>
      </c>
      <c r="BF1185" s="228">
        <f>IF(N1185="snížená",J1185,0)</f>
        <v>0</v>
      </c>
      <c r="BG1185" s="228">
        <f>IF(N1185="zákl. přenesená",J1185,0)</f>
        <v>0</v>
      </c>
      <c r="BH1185" s="228">
        <f>IF(N1185="sníž. přenesená",J1185,0)</f>
        <v>0</v>
      </c>
      <c r="BI1185" s="228">
        <f>IF(N1185="nulová",J1185,0)</f>
        <v>0</v>
      </c>
      <c r="BJ1185" s="19" t="s">
        <v>85</v>
      </c>
      <c r="BK1185" s="228">
        <f>ROUND(I1185*H1185,2)</f>
        <v>0</v>
      </c>
      <c r="BL1185" s="19" t="s">
        <v>425</v>
      </c>
      <c r="BM1185" s="227" t="s">
        <v>1642</v>
      </c>
    </row>
    <row r="1186" s="2" customFormat="1" ht="62.7" customHeight="1">
      <c r="A1186" s="40"/>
      <c r="B1186" s="41"/>
      <c r="C1186" s="216" t="s">
        <v>1643</v>
      </c>
      <c r="D1186" s="216" t="s">
        <v>260</v>
      </c>
      <c r="E1186" s="217" t="s">
        <v>1644</v>
      </c>
      <c r="F1186" s="218" t="s">
        <v>1645</v>
      </c>
      <c r="G1186" s="219" t="s">
        <v>1058</v>
      </c>
      <c r="H1186" s="220">
        <v>2</v>
      </c>
      <c r="I1186" s="221"/>
      <c r="J1186" s="222">
        <f>ROUND(I1186*H1186,2)</f>
        <v>0</v>
      </c>
      <c r="K1186" s="218" t="s">
        <v>35</v>
      </c>
      <c r="L1186" s="46"/>
      <c r="M1186" s="223" t="s">
        <v>35</v>
      </c>
      <c r="N1186" s="224" t="s">
        <v>49</v>
      </c>
      <c r="O1186" s="86"/>
      <c r="P1186" s="225">
        <f>O1186*H1186</f>
        <v>0</v>
      </c>
      <c r="Q1186" s="225">
        <v>0</v>
      </c>
      <c r="R1186" s="225">
        <f>Q1186*H1186</f>
        <v>0</v>
      </c>
      <c r="S1186" s="225">
        <v>0</v>
      </c>
      <c r="T1186" s="226">
        <f>S1186*H1186</f>
        <v>0</v>
      </c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R1186" s="227" t="s">
        <v>425</v>
      </c>
      <c r="AT1186" s="227" t="s">
        <v>260</v>
      </c>
      <c r="AU1186" s="227" t="s">
        <v>87</v>
      </c>
      <c r="AY1186" s="19" t="s">
        <v>258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19" t="s">
        <v>85</v>
      </c>
      <c r="BK1186" s="228">
        <f>ROUND(I1186*H1186,2)</f>
        <v>0</v>
      </c>
      <c r="BL1186" s="19" t="s">
        <v>425</v>
      </c>
      <c r="BM1186" s="227" t="s">
        <v>1646</v>
      </c>
    </row>
    <row r="1187" s="2" customFormat="1" ht="55.5" customHeight="1">
      <c r="A1187" s="40"/>
      <c r="B1187" s="41"/>
      <c r="C1187" s="216" t="s">
        <v>1647</v>
      </c>
      <c r="D1187" s="216" t="s">
        <v>260</v>
      </c>
      <c r="E1187" s="217" t="s">
        <v>1648</v>
      </c>
      <c r="F1187" s="218" t="s">
        <v>1649</v>
      </c>
      <c r="G1187" s="219" t="s">
        <v>1058</v>
      </c>
      <c r="H1187" s="220">
        <v>1</v>
      </c>
      <c r="I1187" s="221"/>
      <c r="J1187" s="222">
        <f>ROUND(I1187*H1187,2)</f>
        <v>0</v>
      </c>
      <c r="K1187" s="218" t="s">
        <v>35</v>
      </c>
      <c r="L1187" s="46"/>
      <c r="M1187" s="223" t="s">
        <v>35</v>
      </c>
      <c r="N1187" s="224" t="s">
        <v>49</v>
      </c>
      <c r="O1187" s="86"/>
      <c r="P1187" s="225">
        <f>O1187*H1187</f>
        <v>0</v>
      </c>
      <c r="Q1187" s="225">
        <v>0</v>
      </c>
      <c r="R1187" s="225">
        <f>Q1187*H1187</f>
        <v>0</v>
      </c>
      <c r="S1187" s="225">
        <v>0</v>
      </c>
      <c r="T1187" s="226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7" t="s">
        <v>425</v>
      </c>
      <c r="AT1187" s="227" t="s">
        <v>260</v>
      </c>
      <c r="AU1187" s="227" t="s">
        <v>87</v>
      </c>
      <c r="AY1187" s="19" t="s">
        <v>258</v>
      </c>
      <c r="BE1187" s="228">
        <f>IF(N1187="základní",J1187,0)</f>
        <v>0</v>
      </c>
      <c r="BF1187" s="228">
        <f>IF(N1187="snížená",J1187,0)</f>
        <v>0</v>
      </c>
      <c r="BG1187" s="228">
        <f>IF(N1187="zákl. přenesená",J1187,0)</f>
        <v>0</v>
      </c>
      <c r="BH1187" s="228">
        <f>IF(N1187="sníž. přenesená",J1187,0)</f>
        <v>0</v>
      </c>
      <c r="BI1187" s="228">
        <f>IF(N1187="nulová",J1187,0)</f>
        <v>0</v>
      </c>
      <c r="BJ1187" s="19" t="s">
        <v>85</v>
      </c>
      <c r="BK1187" s="228">
        <f>ROUND(I1187*H1187,2)</f>
        <v>0</v>
      </c>
      <c r="BL1187" s="19" t="s">
        <v>425</v>
      </c>
      <c r="BM1187" s="227" t="s">
        <v>1650</v>
      </c>
    </row>
    <row r="1188" s="2" customFormat="1" ht="55.5" customHeight="1">
      <c r="A1188" s="40"/>
      <c r="B1188" s="41"/>
      <c r="C1188" s="216" t="s">
        <v>1651</v>
      </c>
      <c r="D1188" s="216" t="s">
        <v>260</v>
      </c>
      <c r="E1188" s="217" t="s">
        <v>1652</v>
      </c>
      <c r="F1188" s="218" t="s">
        <v>1653</v>
      </c>
      <c r="G1188" s="219" t="s">
        <v>1058</v>
      </c>
      <c r="H1188" s="220">
        <v>1</v>
      </c>
      <c r="I1188" s="221"/>
      <c r="J1188" s="222">
        <f>ROUND(I1188*H1188,2)</f>
        <v>0</v>
      </c>
      <c r="K1188" s="218" t="s">
        <v>35</v>
      </c>
      <c r="L1188" s="46"/>
      <c r="M1188" s="223" t="s">
        <v>35</v>
      </c>
      <c r="N1188" s="224" t="s">
        <v>49</v>
      </c>
      <c r="O1188" s="86"/>
      <c r="P1188" s="225">
        <f>O1188*H1188</f>
        <v>0</v>
      </c>
      <c r="Q1188" s="225">
        <v>0</v>
      </c>
      <c r="R1188" s="225">
        <f>Q1188*H1188</f>
        <v>0</v>
      </c>
      <c r="S1188" s="225">
        <v>0</v>
      </c>
      <c r="T1188" s="226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7" t="s">
        <v>425</v>
      </c>
      <c r="AT1188" s="227" t="s">
        <v>260</v>
      </c>
      <c r="AU1188" s="227" t="s">
        <v>87</v>
      </c>
      <c r="AY1188" s="19" t="s">
        <v>258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19" t="s">
        <v>85</v>
      </c>
      <c r="BK1188" s="228">
        <f>ROUND(I1188*H1188,2)</f>
        <v>0</v>
      </c>
      <c r="BL1188" s="19" t="s">
        <v>425</v>
      </c>
      <c r="BM1188" s="227" t="s">
        <v>1654</v>
      </c>
    </row>
    <row r="1189" s="2" customFormat="1" ht="44.25" customHeight="1">
      <c r="A1189" s="40"/>
      <c r="B1189" s="41"/>
      <c r="C1189" s="216" t="s">
        <v>1655</v>
      </c>
      <c r="D1189" s="216" t="s">
        <v>260</v>
      </c>
      <c r="E1189" s="217" t="s">
        <v>1656</v>
      </c>
      <c r="F1189" s="218" t="s">
        <v>1657</v>
      </c>
      <c r="G1189" s="219" t="s">
        <v>1058</v>
      </c>
      <c r="H1189" s="220">
        <v>1</v>
      </c>
      <c r="I1189" s="221"/>
      <c r="J1189" s="222">
        <f>ROUND(I1189*H1189,2)</f>
        <v>0</v>
      </c>
      <c r="K1189" s="218" t="s">
        <v>35</v>
      </c>
      <c r="L1189" s="46"/>
      <c r="M1189" s="223" t="s">
        <v>35</v>
      </c>
      <c r="N1189" s="224" t="s">
        <v>49</v>
      </c>
      <c r="O1189" s="86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7" t="s">
        <v>425</v>
      </c>
      <c r="AT1189" s="227" t="s">
        <v>260</v>
      </c>
      <c r="AU1189" s="227" t="s">
        <v>87</v>
      </c>
      <c r="AY1189" s="19" t="s">
        <v>258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19" t="s">
        <v>85</v>
      </c>
      <c r="BK1189" s="228">
        <f>ROUND(I1189*H1189,2)</f>
        <v>0</v>
      </c>
      <c r="BL1189" s="19" t="s">
        <v>425</v>
      </c>
      <c r="BM1189" s="227" t="s">
        <v>1658</v>
      </c>
    </row>
    <row r="1190" s="2" customFormat="1" ht="55.5" customHeight="1">
      <c r="A1190" s="40"/>
      <c r="B1190" s="41"/>
      <c r="C1190" s="216" t="s">
        <v>1659</v>
      </c>
      <c r="D1190" s="216" t="s">
        <v>260</v>
      </c>
      <c r="E1190" s="217" t="s">
        <v>1660</v>
      </c>
      <c r="F1190" s="218" t="s">
        <v>1661</v>
      </c>
      <c r="G1190" s="219" t="s">
        <v>1058</v>
      </c>
      <c r="H1190" s="220">
        <v>1</v>
      </c>
      <c r="I1190" s="221"/>
      <c r="J1190" s="222">
        <f>ROUND(I1190*H1190,2)</f>
        <v>0</v>
      </c>
      <c r="K1190" s="218" t="s">
        <v>35</v>
      </c>
      <c r="L1190" s="46"/>
      <c r="M1190" s="223" t="s">
        <v>35</v>
      </c>
      <c r="N1190" s="224" t="s">
        <v>49</v>
      </c>
      <c r="O1190" s="86"/>
      <c r="P1190" s="225">
        <f>O1190*H1190</f>
        <v>0</v>
      </c>
      <c r="Q1190" s="225">
        <v>0</v>
      </c>
      <c r="R1190" s="225">
        <f>Q1190*H1190</f>
        <v>0</v>
      </c>
      <c r="S1190" s="225">
        <v>0</v>
      </c>
      <c r="T1190" s="226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7" t="s">
        <v>425</v>
      </c>
      <c r="AT1190" s="227" t="s">
        <v>260</v>
      </c>
      <c r="AU1190" s="227" t="s">
        <v>87</v>
      </c>
      <c r="AY1190" s="19" t="s">
        <v>258</v>
      </c>
      <c r="BE1190" s="228">
        <f>IF(N1190="základní",J1190,0)</f>
        <v>0</v>
      </c>
      <c r="BF1190" s="228">
        <f>IF(N1190="snížená",J1190,0)</f>
        <v>0</v>
      </c>
      <c r="BG1190" s="228">
        <f>IF(N1190="zákl. přenesená",J1190,0)</f>
        <v>0</v>
      </c>
      <c r="BH1190" s="228">
        <f>IF(N1190="sníž. přenesená",J1190,0)</f>
        <v>0</v>
      </c>
      <c r="BI1190" s="228">
        <f>IF(N1190="nulová",J1190,0)</f>
        <v>0</v>
      </c>
      <c r="BJ1190" s="19" t="s">
        <v>85</v>
      </c>
      <c r="BK1190" s="228">
        <f>ROUND(I1190*H1190,2)</f>
        <v>0</v>
      </c>
      <c r="BL1190" s="19" t="s">
        <v>425</v>
      </c>
      <c r="BM1190" s="227" t="s">
        <v>1662</v>
      </c>
    </row>
    <row r="1191" s="2" customFormat="1" ht="55.5" customHeight="1">
      <c r="A1191" s="40"/>
      <c r="B1191" s="41"/>
      <c r="C1191" s="216" t="s">
        <v>1663</v>
      </c>
      <c r="D1191" s="216" t="s">
        <v>260</v>
      </c>
      <c r="E1191" s="217" t="s">
        <v>1664</v>
      </c>
      <c r="F1191" s="218" t="s">
        <v>1665</v>
      </c>
      <c r="G1191" s="219" t="s">
        <v>1058</v>
      </c>
      <c r="H1191" s="220">
        <v>2</v>
      </c>
      <c r="I1191" s="221"/>
      <c r="J1191" s="222">
        <f>ROUND(I1191*H1191,2)</f>
        <v>0</v>
      </c>
      <c r="K1191" s="218" t="s">
        <v>35</v>
      </c>
      <c r="L1191" s="46"/>
      <c r="M1191" s="223" t="s">
        <v>35</v>
      </c>
      <c r="N1191" s="224" t="s">
        <v>49</v>
      </c>
      <c r="O1191" s="86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27" t="s">
        <v>425</v>
      </c>
      <c r="AT1191" s="227" t="s">
        <v>260</v>
      </c>
      <c r="AU1191" s="227" t="s">
        <v>87</v>
      </c>
      <c r="AY1191" s="19" t="s">
        <v>258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19" t="s">
        <v>85</v>
      </c>
      <c r="BK1191" s="228">
        <f>ROUND(I1191*H1191,2)</f>
        <v>0</v>
      </c>
      <c r="BL1191" s="19" t="s">
        <v>425</v>
      </c>
      <c r="BM1191" s="227" t="s">
        <v>1666</v>
      </c>
    </row>
    <row r="1192" s="2" customFormat="1" ht="55.5" customHeight="1">
      <c r="A1192" s="40"/>
      <c r="B1192" s="41"/>
      <c r="C1192" s="216" t="s">
        <v>1667</v>
      </c>
      <c r="D1192" s="216" t="s">
        <v>260</v>
      </c>
      <c r="E1192" s="217" t="s">
        <v>1668</v>
      </c>
      <c r="F1192" s="218" t="s">
        <v>1669</v>
      </c>
      <c r="G1192" s="219" t="s">
        <v>1058</v>
      </c>
      <c r="H1192" s="220">
        <v>1</v>
      </c>
      <c r="I1192" s="221"/>
      <c r="J1192" s="222">
        <f>ROUND(I1192*H1192,2)</f>
        <v>0</v>
      </c>
      <c r="K1192" s="218" t="s">
        <v>35</v>
      </c>
      <c r="L1192" s="46"/>
      <c r="M1192" s="223" t="s">
        <v>35</v>
      </c>
      <c r="N1192" s="224" t="s">
        <v>49</v>
      </c>
      <c r="O1192" s="86"/>
      <c r="P1192" s="225">
        <f>O1192*H1192</f>
        <v>0</v>
      </c>
      <c r="Q1192" s="225">
        <v>0</v>
      </c>
      <c r="R1192" s="225">
        <f>Q1192*H1192</f>
        <v>0</v>
      </c>
      <c r="S1192" s="225">
        <v>0</v>
      </c>
      <c r="T1192" s="226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7" t="s">
        <v>425</v>
      </c>
      <c r="AT1192" s="227" t="s">
        <v>260</v>
      </c>
      <c r="AU1192" s="227" t="s">
        <v>87</v>
      </c>
      <c r="AY1192" s="19" t="s">
        <v>258</v>
      </c>
      <c r="BE1192" s="228">
        <f>IF(N1192="základní",J1192,0)</f>
        <v>0</v>
      </c>
      <c r="BF1192" s="228">
        <f>IF(N1192="snížená",J1192,0)</f>
        <v>0</v>
      </c>
      <c r="BG1192" s="228">
        <f>IF(N1192="zákl. přenesená",J1192,0)</f>
        <v>0</v>
      </c>
      <c r="BH1192" s="228">
        <f>IF(N1192="sníž. přenesená",J1192,0)</f>
        <v>0</v>
      </c>
      <c r="BI1192" s="228">
        <f>IF(N1192="nulová",J1192,0)</f>
        <v>0</v>
      </c>
      <c r="BJ1192" s="19" t="s">
        <v>85</v>
      </c>
      <c r="BK1192" s="228">
        <f>ROUND(I1192*H1192,2)</f>
        <v>0</v>
      </c>
      <c r="BL1192" s="19" t="s">
        <v>425</v>
      </c>
      <c r="BM1192" s="227" t="s">
        <v>1670</v>
      </c>
    </row>
    <row r="1193" s="2" customFormat="1" ht="55.5" customHeight="1">
      <c r="A1193" s="40"/>
      <c r="B1193" s="41"/>
      <c r="C1193" s="216" t="s">
        <v>1671</v>
      </c>
      <c r="D1193" s="216" t="s">
        <v>260</v>
      </c>
      <c r="E1193" s="217" t="s">
        <v>1672</v>
      </c>
      <c r="F1193" s="218" t="s">
        <v>1673</v>
      </c>
      <c r="G1193" s="219" t="s">
        <v>1058</v>
      </c>
      <c r="H1193" s="220">
        <v>14</v>
      </c>
      <c r="I1193" s="221"/>
      <c r="J1193" s="222">
        <f>ROUND(I1193*H1193,2)</f>
        <v>0</v>
      </c>
      <c r="K1193" s="218" t="s">
        <v>35</v>
      </c>
      <c r="L1193" s="46"/>
      <c r="M1193" s="223" t="s">
        <v>35</v>
      </c>
      <c r="N1193" s="224" t="s">
        <v>49</v>
      </c>
      <c r="O1193" s="86"/>
      <c r="P1193" s="225">
        <f>O1193*H1193</f>
        <v>0</v>
      </c>
      <c r="Q1193" s="225">
        <v>0</v>
      </c>
      <c r="R1193" s="225">
        <f>Q1193*H1193</f>
        <v>0</v>
      </c>
      <c r="S1193" s="225">
        <v>0</v>
      </c>
      <c r="T1193" s="226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7" t="s">
        <v>425</v>
      </c>
      <c r="AT1193" s="227" t="s">
        <v>260</v>
      </c>
      <c r="AU1193" s="227" t="s">
        <v>87</v>
      </c>
      <c r="AY1193" s="19" t="s">
        <v>258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9" t="s">
        <v>85</v>
      </c>
      <c r="BK1193" s="228">
        <f>ROUND(I1193*H1193,2)</f>
        <v>0</v>
      </c>
      <c r="BL1193" s="19" t="s">
        <v>425</v>
      </c>
      <c r="BM1193" s="227" t="s">
        <v>1674</v>
      </c>
    </row>
    <row r="1194" s="2" customFormat="1" ht="62.7" customHeight="1">
      <c r="A1194" s="40"/>
      <c r="B1194" s="41"/>
      <c r="C1194" s="216" t="s">
        <v>1675</v>
      </c>
      <c r="D1194" s="216" t="s">
        <v>260</v>
      </c>
      <c r="E1194" s="217" t="s">
        <v>1676</v>
      </c>
      <c r="F1194" s="218" t="s">
        <v>1677</v>
      </c>
      <c r="G1194" s="219" t="s">
        <v>1058</v>
      </c>
      <c r="H1194" s="220">
        <v>1</v>
      </c>
      <c r="I1194" s="221"/>
      <c r="J1194" s="222">
        <f>ROUND(I1194*H1194,2)</f>
        <v>0</v>
      </c>
      <c r="K1194" s="218" t="s">
        <v>35</v>
      </c>
      <c r="L1194" s="46"/>
      <c r="M1194" s="223" t="s">
        <v>35</v>
      </c>
      <c r="N1194" s="224" t="s">
        <v>49</v>
      </c>
      <c r="O1194" s="86"/>
      <c r="P1194" s="225">
        <f>O1194*H1194</f>
        <v>0</v>
      </c>
      <c r="Q1194" s="225">
        <v>0</v>
      </c>
      <c r="R1194" s="225">
        <f>Q1194*H1194</f>
        <v>0</v>
      </c>
      <c r="S1194" s="225">
        <v>0</v>
      </c>
      <c r="T1194" s="226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7" t="s">
        <v>425</v>
      </c>
      <c r="AT1194" s="227" t="s">
        <v>260</v>
      </c>
      <c r="AU1194" s="227" t="s">
        <v>87</v>
      </c>
      <c r="AY1194" s="19" t="s">
        <v>258</v>
      </c>
      <c r="BE1194" s="228">
        <f>IF(N1194="základní",J1194,0)</f>
        <v>0</v>
      </c>
      <c r="BF1194" s="228">
        <f>IF(N1194="snížená",J1194,0)</f>
        <v>0</v>
      </c>
      <c r="BG1194" s="228">
        <f>IF(N1194="zákl. přenesená",J1194,0)</f>
        <v>0</v>
      </c>
      <c r="BH1194" s="228">
        <f>IF(N1194="sníž. přenesená",J1194,0)</f>
        <v>0</v>
      </c>
      <c r="BI1194" s="228">
        <f>IF(N1194="nulová",J1194,0)</f>
        <v>0</v>
      </c>
      <c r="BJ1194" s="19" t="s">
        <v>85</v>
      </c>
      <c r="BK1194" s="228">
        <f>ROUND(I1194*H1194,2)</f>
        <v>0</v>
      </c>
      <c r="BL1194" s="19" t="s">
        <v>425</v>
      </c>
      <c r="BM1194" s="227" t="s">
        <v>1678</v>
      </c>
    </row>
    <row r="1195" s="2" customFormat="1" ht="62.7" customHeight="1">
      <c r="A1195" s="40"/>
      <c r="B1195" s="41"/>
      <c r="C1195" s="216" t="s">
        <v>1679</v>
      </c>
      <c r="D1195" s="216" t="s">
        <v>260</v>
      </c>
      <c r="E1195" s="217" t="s">
        <v>1680</v>
      </c>
      <c r="F1195" s="218" t="s">
        <v>1681</v>
      </c>
      <c r="G1195" s="219" t="s">
        <v>1058</v>
      </c>
      <c r="H1195" s="220">
        <v>1</v>
      </c>
      <c r="I1195" s="221"/>
      <c r="J1195" s="222">
        <f>ROUND(I1195*H1195,2)</f>
        <v>0</v>
      </c>
      <c r="K1195" s="218" t="s">
        <v>35</v>
      </c>
      <c r="L1195" s="46"/>
      <c r="M1195" s="223" t="s">
        <v>35</v>
      </c>
      <c r="N1195" s="224" t="s">
        <v>49</v>
      </c>
      <c r="O1195" s="86"/>
      <c r="P1195" s="225">
        <f>O1195*H1195</f>
        <v>0</v>
      </c>
      <c r="Q1195" s="225">
        <v>0</v>
      </c>
      <c r="R1195" s="225">
        <f>Q1195*H1195</f>
        <v>0</v>
      </c>
      <c r="S1195" s="225">
        <v>0</v>
      </c>
      <c r="T1195" s="226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7" t="s">
        <v>425</v>
      </c>
      <c r="AT1195" s="227" t="s">
        <v>260</v>
      </c>
      <c r="AU1195" s="227" t="s">
        <v>87</v>
      </c>
      <c r="AY1195" s="19" t="s">
        <v>258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9" t="s">
        <v>85</v>
      </c>
      <c r="BK1195" s="228">
        <f>ROUND(I1195*H1195,2)</f>
        <v>0</v>
      </c>
      <c r="BL1195" s="19" t="s">
        <v>425</v>
      </c>
      <c r="BM1195" s="227" t="s">
        <v>1682</v>
      </c>
    </row>
    <row r="1196" s="2" customFormat="1" ht="44.25" customHeight="1">
      <c r="A1196" s="40"/>
      <c r="B1196" s="41"/>
      <c r="C1196" s="216" t="s">
        <v>1683</v>
      </c>
      <c r="D1196" s="216" t="s">
        <v>260</v>
      </c>
      <c r="E1196" s="217" t="s">
        <v>1684</v>
      </c>
      <c r="F1196" s="218" t="s">
        <v>1685</v>
      </c>
      <c r="G1196" s="219" t="s">
        <v>1253</v>
      </c>
      <c r="H1196" s="289"/>
      <c r="I1196" s="221"/>
      <c r="J1196" s="222">
        <f>ROUND(I1196*H1196,2)</f>
        <v>0</v>
      </c>
      <c r="K1196" s="218" t="s">
        <v>273</v>
      </c>
      <c r="L1196" s="46"/>
      <c r="M1196" s="223" t="s">
        <v>35</v>
      </c>
      <c r="N1196" s="224" t="s">
        <v>49</v>
      </c>
      <c r="O1196" s="86"/>
      <c r="P1196" s="225">
        <f>O1196*H1196</f>
        <v>0</v>
      </c>
      <c r="Q1196" s="225">
        <v>0</v>
      </c>
      <c r="R1196" s="225">
        <f>Q1196*H1196</f>
        <v>0</v>
      </c>
      <c r="S1196" s="225">
        <v>0</v>
      </c>
      <c r="T1196" s="226">
        <f>S1196*H1196</f>
        <v>0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27" t="s">
        <v>425</v>
      </c>
      <c r="AT1196" s="227" t="s">
        <v>260</v>
      </c>
      <c r="AU1196" s="227" t="s">
        <v>87</v>
      </c>
      <c r="AY1196" s="19" t="s">
        <v>258</v>
      </c>
      <c r="BE1196" s="228">
        <f>IF(N1196="základní",J1196,0)</f>
        <v>0</v>
      </c>
      <c r="BF1196" s="228">
        <f>IF(N1196="snížená",J1196,0)</f>
        <v>0</v>
      </c>
      <c r="BG1196" s="228">
        <f>IF(N1196="zákl. přenesená",J1196,0)</f>
        <v>0</v>
      </c>
      <c r="BH1196" s="228">
        <f>IF(N1196="sníž. přenesená",J1196,0)</f>
        <v>0</v>
      </c>
      <c r="BI1196" s="228">
        <f>IF(N1196="nulová",J1196,0)</f>
        <v>0</v>
      </c>
      <c r="BJ1196" s="19" t="s">
        <v>85</v>
      </c>
      <c r="BK1196" s="228">
        <f>ROUND(I1196*H1196,2)</f>
        <v>0</v>
      </c>
      <c r="BL1196" s="19" t="s">
        <v>425</v>
      </c>
      <c r="BM1196" s="227" t="s">
        <v>1686</v>
      </c>
    </row>
    <row r="1197" s="2" customFormat="1">
      <c r="A1197" s="40"/>
      <c r="B1197" s="41"/>
      <c r="C1197" s="42"/>
      <c r="D1197" s="266" t="s">
        <v>275</v>
      </c>
      <c r="E1197" s="42"/>
      <c r="F1197" s="267" t="s">
        <v>1687</v>
      </c>
      <c r="G1197" s="42"/>
      <c r="H1197" s="42"/>
      <c r="I1197" s="231"/>
      <c r="J1197" s="42"/>
      <c r="K1197" s="42"/>
      <c r="L1197" s="46"/>
      <c r="M1197" s="232"/>
      <c r="N1197" s="233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275</v>
      </c>
      <c r="AU1197" s="19" t="s">
        <v>87</v>
      </c>
    </row>
    <row r="1198" s="12" customFormat="1" ht="22.8" customHeight="1">
      <c r="A1198" s="12"/>
      <c r="B1198" s="200"/>
      <c r="C1198" s="201"/>
      <c r="D1198" s="202" t="s">
        <v>77</v>
      </c>
      <c r="E1198" s="214" t="s">
        <v>1688</v>
      </c>
      <c r="F1198" s="214" t="s">
        <v>1689</v>
      </c>
      <c r="G1198" s="201"/>
      <c r="H1198" s="201"/>
      <c r="I1198" s="204"/>
      <c r="J1198" s="215">
        <f>BK1198</f>
        <v>0</v>
      </c>
      <c r="K1198" s="201"/>
      <c r="L1198" s="206"/>
      <c r="M1198" s="207"/>
      <c r="N1198" s="208"/>
      <c r="O1198" s="208"/>
      <c r="P1198" s="209">
        <f>SUM(P1199:P1225)</f>
        <v>0</v>
      </c>
      <c r="Q1198" s="208"/>
      <c r="R1198" s="209">
        <f>SUM(R1199:R1225)</f>
        <v>0</v>
      </c>
      <c r="S1198" s="208"/>
      <c r="T1198" s="210">
        <f>SUM(T1199:T1225)</f>
        <v>0.22500000000000001</v>
      </c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R1198" s="211" t="s">
        <v>87</v>
      </c>
      <c r="AT1198" s="212" t="s">
        <v>77</v>
      </c>
      <c r="AU1198" s="212" t="s">
        <v>85</v>
      </c>
      <c r="AY1198" s="211" t="s">
        <v>258</v>
      </c>
      <c r="BK1198" s="213">
        <f>SUM(BK1199:BK1225)</f>
        <v>0</v>
      </c>
    </row>
    <row r="1199" s="2" customFormat="1" ht="24.15" customHeight="1">
      <c r="A1199" s="40"/>
      <c r="B1199" s="41"/>
      <c r="C1199" s="216" t="s">
        <v>1690</v>
      </c>
      <c r="D1199" s="216" t="s">
        <v>260</v>
      </c>
      <c r="E1199" s="217" t="s">
        <v>1691</v>
      </c>
      <c r="F1199" s="218" t="s">
        <v>1692</v>
      </c>
      <c r="G1199" s="219" t="s">
        <v>124</v>
      </c>
      <c r="H1199" s="220">
        <v>4.5</v>
      </c>
      <c r="I1199" s="221"/>
      <c r="J1199" s="222">
        <f>ROUND(I1199*H1199,2)</f>
        <v>0</v>
      </c>
      <c r="K1199" s="218" t="s">
        <v>273</v>
      </c>
      <c r="L1199" s="46"/>
      <c r="M1199" s="223" t="s">
        <v>35</v>
      </c>
      <c r="N1199" s="224" t="s">
        <v>49</v>
      </c>
      <c r="O1199" s="86"/>
      <c r="P1199" s="225">
        <f>O1199*H1199</f>
        <v>0</v>
      </c>
      <c r="Q1199" s="225">
        <v>0</v>
      </c>
      <c r="R1199" s="225">
        <f>Q1199*H1199</f>
        <v>0</v>
      </c>
      <c r="S1199" s="225">
        <v>0</v>
      </c>
      <c r="T1199" s="226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27" t="s">
        <v>425</v>
      </c>
      <c r="AT1199" s="227" t="s">
        <v>260</v>
      </c>
      <c r="AU1199" s="227" t="s">
        <v>87</v>
      </c>
      <c r="AY1199" s="19" t="s">
        <v>258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19" t="s">
        <v>85</v>
      </c>
      <c r="BK1199" s="228">
        <f>ROUND(I1199*H1199,2)</f>
        <v>0</v>
      </c>
      <c r="BL1199" s="19" t="s">
        <v>425</v>
      </c>
      <c r="BM1199" s="227" t="s">
        <v>1693</v>
      </c>
    </row>
    <row r="1200" s="2" customFormat="1">
      <c r="A1200" s="40"/>
      <c r="B1200" s="41"/>
      <c r="C1200" s="42"/>
      <c r="D1200" s="266" t="s">
        <v>275</v>
      </c>
      <c r="E1200" s="42"/>
      <c r="F1200" s="267" t="s">
        <v>1694</v>
      </c>
      <c r="G1200" s="42"/>
      <c r="H1200" s="42"/>
      <c r="I1200" s="231"/>
      <c r="J1200" s="42"/>
      <c r="K1200" s="42"/>
      <c r="L1200" s="46"/>
      <c r="M1200" s="232"/>
      <c r="N1200" s="233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275</v>
      </c>
      <c r="AU1200" s="19" t="s">
        <v>87</v>
      </c>
    </row>
    <row r="1201" s="2" customFormat="1" ht="24.15" customHeight="1">
      <c r="A1201" s="40"/>
      <c r="B1201" s="41"/>
      <c r="C1201" s="216" t="s">
        <v>1695</v>
      </c>
      <c r="D1201" s="216" t="s">
        <v>260</v>
      </c>
      <c r="E1201" s="217" t="s">
        <v>1696</v>
      </c>
      <c r="F1201" s="218" t="s">
        <v>1697</v>
      </c>
      <c r="G1201" s="219" t="s">
        <v>124</v>
      </c>
      <c r="H1201" s="220">
        <v>4.5</v>
      </c>
      <c r="I1201" s="221"/>
      <c r="J1201" s="222">
        <f>ROUND(I1201*H1201,2)</f>
        <v>0</v>
      </c>
      <c r="K1201" s="218" t="s">
        <v>35</v>
      </c>
      <c r="L1201" s="46"/>
      <c r="M1201" s="223" t="s">
        <v>35</v>
      </c>
      <c r="N1201" s="224" t="s">
        <v>49</v>
      </c>
      <c r="O1201" s="86"/>
      <c r="P1201" s="225">
        <f>O1201*H1201</f>
        <v>0</v>
      </c>
      <c r="Q1201" s="225">
        <v>0</v>
      </c>
      <c r="R1201" s="225">
        <f>Q1201*H1201</f>
        <v>0</v>
      </c>
      <c r="S1201" s="225">
        <v>0.050000000000000003</v>
      </c>
      <c r="T1201" s="226">
        <f>S1201*H1201</f>
        <v>0.22500000000000001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7" t="s">
        <v>425</v>
      </c>
      <c r="AT1201" s="227" t="s">
        <v>260</v>
      </c>
      <c r="AU1201" s="227" t="s">
        <v>87</v>
      </c>
      <c r="AY1201" s="19" t="s">
        <v>258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9" t="s">
        <v>85</v>
      </c>
      <c r="BK1201" s="228">
        <f>ROUND(I1201*H1201,2)</f>
        <v>0</v>
      </c>
      <c r="BL1201" s="19" t="s">
        <v>425</v>
      </c>
      <c r="BM1201" s="227" t="s">
        <v>1698</v>
      </c>
    </row>
    <row r="1202" s="14" customFormat="1">
      <c r="A1202" s="14"/>
      <c r="B1202" s="244"/>
      <c r="C1202" s="245"/>
      <c r="D1202" s="229" t="s">
        <v>267</v>
      </c>
      <c r="E1202" s="246" t="s">
        <v>35</v>
      </c>
      <c r="F1202" s="247" t="s">
        <v>1699</v>
      </c>
      <c r="G1202" s="245"/>
      <c r="H1202" s="248">
        <v>4.5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267</v>
      </c>
      <c r="AU1202" s="254" t="s">
        <v>87</v>
      </c>
      <c r="AV1202" s="14" t="s">
        <v>87</v>
      </c>
      <c r="AW1202" s="14" t="s">
        <v>37</v>
      </c>
      <c r="AX1202" s="14" t="s">
        <v>85</v>
      </c>
      <c r="AY1202" s="254" t="s">
        <v>258</v>
      </c>
    </row>
    <row r="1203" s="2" customFormat="1" ht="37.8" customHeight="1">
      <c r="A1203" s="40"/>
      <c r="B1203" s="41"/>
      <c r="C1203" s="216" t="s">
        <v>1700</v>
      </c>
      <c r="D1203" s="216" t="s">
        <v>260</v>
      </c>
      <c r="E1203" s="217" t="s">
        <v>1701</v>
      </c>
      <c r="F1203" s="218" t="s">
        <v>1702</v>
      </c>
      <c r="G1203" s="219" t="s">
        <v>124</v>
      </c>
      <c r="H1203" s="220">
        <v>4.5</v>
      </c>
      <c r="I1203" s="221"/>
      <c r="J1203" s="222">
        <f>ROUND(I1203*H1203,2)</f>
        <v>0</v>
      </c>
      <c r="K1203" s="218" t="s">
        <v>273</v>
      </c>
      <c r="L1203" s="46"/>
      <c r="M1203" s="223" t="s">
        <v>35</v>
      </c>
      <c r="N1203" s="224" t="s">
        <v>49</v>
      </c>
      <c r="O1203" s="86"/>
      <c r="P1203" s="225">
        <f>O1203*H1203</f>
        <v>0</v>
      </c>
      <c r="Q1203" s="225">
        <v>0</v>
      </c>
      <c r="R1203" s="225">
        <f>Q1203*H1203</f>
        <v>0</v>
      </c>
      <c r="S1203" s="225">
        <v>0</v>
      </c>
      <c r="T1203" s="226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7" t="s">
        <v>425</v>
      </c>
      <c r="AT1203" s="227" t="s">
        <v>260</v>
      </c>
      <c r="AU1203" s="227" t="s">
        <v>87</v>
      </c>
      <c r="AY1203" s="19" t="s">
        <v>258</v>
      </c>
      <c r="BE1203" s="228">
        <f>IF(N1203="základní",J1203,0)</f>
        <v>0</v>
      </c>
      <c r="BF1203" s="228">
        <f>IF(N1203="snížená",J1203,0)</f>
        <v>0</v>
      </c>
      <c r="BG1203" s="228">
        <f>IF(N1203="zákl. přenesená",J1203,0)</f>
        <v>0</v>
      </c>
      <c r="BH1203" s="228">
        <f>IF(N1203="sníž. přenesená",J1203,0)</f>
        <v>0</v>
      </c>
      <c r="BI1203" s="228">
        <f>IF(N1203="nulová",J1203,0)</f>
        <v>0</v>
      </c>
      <c r="BJ1203" s="19" t="s">
        <v>85</v>
      </c>
      <c r="BK1203" s="228">
        <f>ROUND(I1203*H1203,2)</f>
        <v>0</v>
      </c>
      <c r="BL1203" s="19" t="s">
        <v>425</v>
      </c>
      <c r="BM1203" s="227" t="s">
        <v>1703</v>
      </c>
    </row>
    <row r="1204" s="2" customFormat="1">
      <c r="A1204" s="40"/>
      <c r="B1204" s="41"/>
      <c r="C1204" s="42"/>
      <c r="D1204" s="266" t="s">
        <v>275</v>
      </c>
      <c r="E1204" s="42"/>
      <c r="F1204" s="267" t="s">
        <v>1704</v>
      </c>
      <c r="G1204" s="42"/>
      <c r="H1204" s="42"/>
      <c r="I1204" s="231"/>
      <c r="J1204" s="42"/>
      <c r="K1204" s="42"/>
      <c r="L1204" s="46"/>
      <c r="M1204" s="232"/>
      <c r="N1204" s="233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275</v>
      </c>
      <c r="AU1204" s="19" t="s">
        <v>87</v>
      </c>
    </row>
    <row r="1205" s="2" customFormat="1" ht="49.05" customHeight="1">
      <c r="A1205" s="40"/>
      <c r="B1205" s="41"/>
      <c r="C1205" s="216" t="s">
        <v>1705</v>
      </c>
      <c r="D1205" s="216" t="s">
        <v>260</v>
      </c>
      <c r="E1205" s="217" t="s">
        <v>1706</v>
      </c>
      <c r="F1205" s="218" t="s">
        <v>1707</v>
      </c>
      <c r="G1205" s="219" t="s">
        <v>124</v>
      </c>
      <c r="H1205" s="220">
        <v>6.2999999999999998</v>
      </c>
      <c r="I1205" s="221"/>
      <c r="J1205" s="222">
        <f>ROUND(I1205*H1205,2)</f>
        <v>0</v>
      </c>
      <c r="K1205" s="218" t="s">
        <v>35</v>
      </c>
      <c r="L1205" s="46"/>
      <c r="M1205" s="223" t="s">
        <v>35</v>
      </c>
      <c r="N1205" s="224" t="s">
        <v>49</v>
      </c>
      <c r="O1205" s="86"/>
      <c r="P1205" s="225">
        <f>O1205*H1205</f>
        <v>0</v>
      </c>
      <c r="Q1205" s="225">
        <v>0</v>
      </c>
      <c r="R1205" s="225">
        <f>Q1205*H1205</f>
        <v>0</v>
      </c>
      <c r="S1205" s="225">
        <v>0</v>
      </c>
      <c r="T1205" s="226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7" t="s">
        <v>425</v>
      </c>
      <c r="AT1205" s="227" t="s">
        <v>260</v>
      </c>
      <c r="AU1205" s="227" t="s">
        <v>87</v>
      </c>
      <c r="AY1205" s="19" t="s">
        <v>258</v>
      </c>
      <c r="BE1205" s="228">
        <f>IF(N1205="základní",J1205,0)</f>
        <v>0</v>
      </c>
      <c r="BF1205" s="228">
        <f>IF(N1205="snížená",J1205,0)</f>
        <v>0</v>
      </c>
      <c r="BG1205" s="228">
        <f>IF(N1205="zákl. přenesená",J1205,0)</f>
        <v>0</v>
      </c>
      <c r="BH1205" s="228">
        <f>IF(N1205="sníž. přenesená",J1205,0)</f>
        <v>0</v>
      </c>
      <c r="BI1205" s="228">
        <f>IF(N1205="nulová",J1205,0)</f>
        <v>0</v>
      </c>
      <c r="BJ1205" s="19" t="s">
        <v>85</v>
      </c>
      <c r="BK1205" s="228">
        <f>ROUND(I1205*H1205,2)</f>
        <v>0</v>
      </c>
      <c r="BL1205" s="19" t="s">
        <v>425</v>
      </c>
      <c r="BM1205" s="227" t="s">
        <v>1708</v>
      </c>
    </row>
    <row r="1206" s="2" customFormat="1" ht="66.75" customHeight="1">
      <c r="A1206" s="40"/>
      <c r="B1206" s="41"/>
      <c r="C1206" s="216" t="s">
        <v>1709</v>
      </c>
      <c r="D1206" s="216" t="s">
        <v>260</v>
      </c>
      <c r="E1206" s="217" t="s">
        <v>1710</v>
      </c>
      <c r="F1206" s="218" t="s">
        <v>1711</v>
      </c>
      <c r="G1206" s="219" t="s">
        <v>124</v>
      </c>
      <c r="H1206" s="220">
        <v>16</v>
      </c>
      <c r="I1206" s="221"/>
      <c r="J1206" s="222">
        <f>ROUND(I1206*H1206,2)</f>
        <v>0</v>
      </c>
      <c r="K1206" s="218" t="s">
        <v>35</v>
      </c>
      <c r="L1206" s="46"/>
      <c r="M1206" s="223" t="s">
        <v>35</v>
      </c>
      <c r="N1206" s="224" t="s">
        <v>49</v>
      </c>
      <c r="O1206" s="86"/>
      <c r="P1206" s="225">
        <f>O1206*H1206</f>
        <v>0</v>
      </c>
      <c r="Q1206" s="225">
        <v>0</v>
      </c>
      <c r="R1206" s="225">
        <f>Q1206*H1206</f>
        <v>0</v>
      </c>
      <c r="S1206" s="225">
        <v>0</v>
      </c>
      <c r="T1206" s="226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7" t="s">
        <v>425</v>
      </c>
      <c r="AT1206" s="227" t="s">
        <v>260</v>
      </c>
      <c r="AU1206" s="227" t="s">
        <v>87</v>
      </c>
      <c r="AY1206" s="19" t="s">
        <v>258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19" t="s">
        <v>85</v>
      </c>
      <c r="BK1206" s="228">
        <f>ROUND(I1206*H1206,2)</f>
        <v>0</v>
      </c>
      <c r="BL1206" s="19" t="s">
        <v>425</v>
      </c>
      <c r="BM1206" s="227" t="s">
        <v>1712</v>
      </c>
    </row>
    <row r="1207" s="2" customFormat="1" ht="44.25" customHeight="1">
      <c r="A1207" s="40"/>
      <c r="B1207" s="41"/>
      <c r="C1207" s="216" t="s">
        <v>1713</v>
      </c>
      <c r="D1207" s="216" t="s">
        <v>260</v>
      </c>
      <c r="E1207" s="217" t="s">
        <v>1714</v>
      </c>
      <c r="F1207" s="218" t="s">
        <v>1715</v>
      </c>
      <c r="G1207" s="219" t="s">
        <v>1058</v>
      </c>
      <c r="H1207" s="220">
        <v>1</v>
      </c>
      <c r="I1207" s="221"/>
      <c r="J1207" s="222">
        <f>ROUND(I1207*H1207,2)</f>
        <v>0</v>
      </c>
      <c r="K1207" s="218" t="s">
        <v>35</v>
      </c>
      <c r="L1207" s="46"/>
      <c r="M1207" s="223" t="s">
        <v>35</v>
      </c>
      <c r="N1207" s="224" t="s">
        <v>49</v>
      </c>
      <c r="O1207" s="86"/>
      <c r="P1207" s="225">
        <f>O1207*H1207</f>
        <v>0</v>
      </c>
      <c r="Q1207" s="225">
        <v>0</v>
      </c>
      <c r="R1207" s="225">
        <f>Q1207*H1207</f>
        <v>0</v>
      </c>
      <c r="S1207" s="225">
        <v>0</v>
      </c>
      <c r="T1207" s="226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27" t="s">
        <v>425</v>
      </c>
      <c r="AT1207" s="227" t="s">
        <v>260</v>
      </c>
      <c r="AU1207" s="227" t="s">
        <v>87</v>
      </c>
      <c r="AY1207" s="19" t="s">
        <v>258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19" t="s">
        <v>85</v>
      </c>
      <c r="BK1207" s="228">
        <f>ROUND(I1207*H1207,2)</f>
        <v>0</v>
      </c>
      <c r="BL1207" s="19" t="s">
        <v>425</v>
      </c>
      <c r="BM1207" s="227" t="s">
        <v>1716</v>
      </c>
    </row>
    <row r="1208" s="2" customFormat="1" ht="44.25" customHeight="1">
      <c r="A1208" s="40"/>
      <c r="B1208" s="41"/>
      <c r="C1208" s="216" t="s">
        <v>1717</v>
      </c>
      <c r="D1208" s="216" t="s">
        <v>260</v>
      </c>
      <c r="E1208" s="217" t="s">
        <v>1718</v>
      </c>
      <c r="F1208" s="218" t="s">
        <v>1719</v>
      </c>
      <c r="G1208" s="219" t="s">
        <v>1058</v>
      </c>
      <c r="H1208" s="220">
        <v>1</v>
      </c>
      <c r="I1208" s="221"/>
      <c r="J1208" s="222">
        <f>ROUND(I1208*H1208,2)</f>
        <v>0</v>
      </c>
      <c r="K1208" s="218" t="s">
        <v>35</v>
      </c>
      <c r="L1208" s="46"/>
      <c r="M1208" s="223" t="s">
        <v>35</v>
      </c>
      <c r="N1208" s="224" t="s">
        <v>49</v>
      </c>
      <c r="O1208" s="86"/>
      <c r="P1208" s="225">
        <f>O1208*H1208</f>
        <v>0</v>
      </c>
      <c r="Q1208" s="225">
        <v>0</v>
      </c>
      <c r="R1208" s="225">
        <f>Q1208*H1208</f>
        <v>0</v>
      </c>
      <c r="S1208" s="225">
        <v>0</v>
      </c>
      <c r="T1208" s="226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7" t="s">
        <v>425</v>
      </c>
      <c r="AT1208" s="227" t="s">
        <v>260</v>
      </c>
      <c r="AU1208" s="227" t="s">
        <v>87</v>
      </c>
      <c r="AY1208" s="19" t="s">
        <v>258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19" t="s">
        <v>85</v>
      </c>
      <c r="BK1208" s="228">
        <f>ROUND(I1208*H1208,2)</f>
        <v>0</v>
      </c>
      <c r="BL1208" s="19" t="s">
        <v>425</v>
      </c>
      <c r="BM1208" s="227" t="s">
        <v>1720</v>
      </c>
    </row>
    <row r="1209" s="2" customFormat="1" ht="37.8" customHeight="1">
      <c r="A1209" s="40"/>
      <c r="B1209" s="41"/>
      <c r="C1209" s="216" t="s">
        <v>1721</v>
      </c>
      <c r="D1209" s="216" t="s">
        <v>260</v>
      </c>
      <c r="E1209" s="217" t="s">
        <v>1722</v>
      </c>
      <c r="F1209" s="218" t="s">
        <v>1723</v>
      </c>
      <c r="G1209" s="219" t="s">
        <v>1058</v>
      </c>
      <c r="H1209" s="220">
        <v>1</v>
      </c>
      <c r="I1209" s="221"/>
      <c r="J1209" s="222">
        <f>ROUND(I1209*H1209,2)</f>
        <v>0</v>
      </c>
      <c r="K1209" s="218" t="s">
        <v>35</v>
      </c>
      <c r="L1209" s="46"/>
      <c r="M1209" s="223" t="s">
        <v>35</v>
      </c>
      <c r="N1209" s="224" t="s">
        <v>49</v>
      </c>
      <c r="O1209" s="86"/>
      <c r="P1209" s="225">
        <f>O1209*H1209</f>
        <v>0</v>
      </c>
      <c r="Q1209" s="225">
        <v>0</v>
      </c>
      <c r="R1209" s="225">
        <f>Q1209*H1209</f>
        <v>0</v>
      </c>
      <c r="S1209" s="225">
        <v>0</v>
      </c>
      <c r="T1209" s="226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27" t="s">
        <v>425</v>
      </c>
      <c r="AT1209" s="227" t="s">
        <v>260</v>
      </c>
      <c r="AU1209" s="227" t="s">
        <v>87</v>
      </c>
      <c r="AY1209" s="19" t="s">
        <v>258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19" t="s">
        <v>85</v>
      </c>
      <c r="BK1209" s="228">
        <f>ROUND(I1209*H1209,2)</f>
        <v>0</v>
      </c>
      <c r="BL1209" s="19" t="s">
        <v>425</v>
      </c>
      <c r="BM1209" s="227" t="s">
        <v>1724</v>
      </c>
    </row>
    <row r="1210" s="2" customFormat="1" ht="37.8" customHeight="1">
      <c r="A1210" s="40"/>
      <c r="B1210" s="41"/>
      <c r="C1210" s="216" t="s">
        <v>1725</v>
      </c>
      <c r="D1210" s="216" t="s">
        <v>260</v>
      </c>
      <c r="E1210" s="217" t="s">
        <v>1726</v>
      </c>
      <c r="F1210" s="218" t="s">
        <v>1727</v>
      </c>
      <c r="G1210" s="219" t="s">
        <v>1058</v>
      </c>
      <c r="H1210" s="220">
        <v>1</v>
      </c>
      <c r="I1210" s="221"/>
      <c r="J1210" s="222">
        <f>ROUND(I1210*H1210,2)</f>
        <v>0</v>
      </c>
      <c r="K1210" s="218" t="s">
        <v>35</v>
      </c>
      <c r="L1210" s="46"/>
      <c r="M1210" s="223" t="s">
        <v>35</v>
      </c>
      <c r="N1210" s="224" t="s">
        <v>49</v>
      </c>
      <c r="O1210" s="86"/>
      <c r="P1210" s="225">
        <f>O1210*H1210</f>
        <v>0</v>
      </c>
      <c r="Q1210" s="225">
        <v>0</v>
      </c>
      <c r="R1210" s="225">
        <f>Q1210*H1210</f>
        <v>0</v>
      </c>
      <c r="S1210" s="225">
        <v>0</v>
      </c>
      <c r="T1210" s="226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7" t="s">
        <v>425</v>
      </c>
      <c r="AT1210" s="227" t="s">
        <v>260</v>
      </c>
      <c r="AU1210" s="227" t="s">
        <v>87</v>
      </c>
      <c r="AY1210" s="19" t="s">
        <v>258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19" t="s">
        <v>85</v>
      </c>
      <c r="BK1210" s="228">
        <f>ROUND(I1210*H1210,2)</f>
        <v>0</v>
      </c>
      <c r="BL1210" s="19" t="s">
        <v>425</v>
      </c>
      <c r="BM1210" s="227" t="s">
        <v>1728</v>
      </c>
    </row>
    <row r="1211" s="2" customFormat="1" ht="37.8" customHeight="1">
      <c r="A1211" s="40"/>
      <c r="B1211" s="41"/>
      <c r="C1211" s="216" t="s">
        <v>1729</v>
      </c>
      <c r="D1211" s="216" t="s">
        <v>260</v>
      </c>
      <c r="E1211" s="217" t="s">
        <v>1730</v>
      </c>
      <c r="F1211" s="218" t="s">
        <v>1731</v>
      </c>
      <c r="G1211" s="219" t="s">
        <v>1058</v>
      </c>
      <c r="H1211" s="220">
        <v>3</v>
      </c>
      <c r="I1211" s="221"/>
      <c r="J1211" s="222">
        <f>ROUND(I1211*H1211,2)</f>
        <v>0</v>
      </c>
      <c r="K1211" s="218" t="s">
        <v>35</v>
      </c>
      <c r="L1211" s="46"/>
      <c r="M1211" s="223" t="s">
        <v>35</v>
      </c>
      <c r="N1211" s="224" t="s">
        <v>49</v>
      </c>
      <c r="O1211" s="86"/>
      <c r="P1211" s="225">
        <f>O1211*H1211</f>
        <v>0</v>
      </c>
      <c r="Q1211" s="225">
        <v>0</v>
      </c>
      <c r="R1211" s="225">
        <f>Q1211*H1211</f>
        <v>0</v>
      </c>
      <c r="S1211" s="225">
        <v>0</v>
      </c>
      <c r="T1211" s="226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27" t="s">
        <v>425</v>
      </c>
      <c r="AT1211" s="227" t="s">
        <v>260</v>
      </c>
      <c r="AU1211" s="227" t="s">
        <v>87</v>
      </c>
      <c r="AY1211" s="19" t="s">
        <v>258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19" t="s">
        <v>85</v>
      </c>
      <c r="BK1211" s="228">
        <f>ROUND(I1211*H1211,2)</f>
        <v>0</v>
      </c>
      <c r="BL1211" s="19" t="s">
        <v>425</v>
      </c>
      <c r="BM1211" s="227" t="s">
        <v>1732</v>
      </c>
    </row>
    <row r="1212" s="2" customFormat="1" ht="16.5" customHeight="1">
      <c r="A1212" s="40"/>
      <c r="B1212" s="41"/>
      <c r="C1212" s="216" t="s">
        <v>1733</v>
      </c>
      <c r="D1212" s="216" t="s">
        <v>260</v>
      </c>
      <c r="E1212" s="217" t="s">
        <v>1734</v>
      </c>
      <c r="F1212" s="218" t="s">
        <v>1735</v>
      </c>
      <c r="G1212" s="219" t="s">
        <v>117</v>
      </c>
      <c r="H1212" s="220">
        <v>4.6299999999999999</v>
      </c>
      <c r="I1212" s="221"/>
      <c r="J1212" s="222">
        <f>ROUND(I1212*H1212,2)</f>
        <v>0</v>
      </c>
      <c r="K1212" s="218" t="s">
        <v>35</v>
      </c>
      <c r="L1212" s="46"/>
      <c r="M1212" s="223" t="s">
        <v>35</v>
      </c>
      <c r="N1212" s="224" t="s">
        <v>49</v>
      </c>
      <c r="O1212" s="86"/>
      <c r="P1212" s="225">
        <f>O1212*H1212</f>
        <v>0</v>
      </c>
      <c r="Q1212" s="225">
        <v>0</v>
      </c>
      <c r="R1212" s="225">
        <f>Q1212*H1212</f>
        <v>0</v>
      </c>
      <c r="S1212" s="225">
        <v>0</v>
      </c>
      <c r="T1212" s="226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7" t="s">
        <v>425</v>
      </c>
      <c r="AT1212" s="227" t="s">
        <v>260</v>
      </c>
      <c r="AU1212" s="227" t="s">
        <v>87</v>
      </c>
      <c r="AY1212" s="19" t="s">
        <v>258</v>
      </c>
      <c r="BE1212" s="228">
        <f>IF(N1212="základní",J1212,0)</f>
        <v>0</v>
      </c>
      <c r="BF1212" s="228">
        <f>IF(N1212="snížená",J1212,0)</f>
        <v>0</v>
      </c>
      <c r="BG1212" s="228">
        <f>IF(N1212="zákl. přenesená",J1212,0)</f>
        <v>0</v>
      </c>
      <c r="BH1212" s="228">
        <f>IF(N1212="sníž. přenesená",J1212,0)</f>
        <v>0</v>
      </c>
      <c r="BI1212" s="228">
        <f>IF(N1212="nulová",J1212,0)</f>
        <v>0</v>
      </c>
      <c r="BJ1212" s="19" t="s">
        <v>85</v>
      </c>
      <c r="BK1212" s="228">
        <f>ROUND(I1212*H1212,2)</f>
        <v>0</v>
      </c>
      <c r="BL1212" s="19" t="s">
        <v>425</v>
      </c>
      <c r="BM1212" s="227" t="s">
        <v>1736</v>
      </c>
    </row>
    <row r="1213" s="14" customFormat="1">
      <c r="A1213" s="14"/>
      <c r="B1213" s="244"/>
      <c r="C1213" s="245"/>
      <c r="D1213" s="229" t="s">
        <v>267</v>
      </c>
      <c r="E1213" s="246" t="s">
        <v>35</v>
      </c>
      <c r="F1213" s="247" t="s">
        <v>168</v>
      </c>
      <c r="G1213" s="245"/>
      <c r="H1213" s="248">
        <v>4.6299999999999999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267</v>
      </c>
      <c r="AU1213" s="254" t="s">
        <v>87</v>
      </c>
      <c r="AV1213" s="14" t="s">
        <v>87</v>
      </c>
      <c r="AW1213" s="14" t="s">
        <v>37</v>
      </c>
      <c r="AX1213" s="14" t="s">
        <v>78</v>
      </c>
      <c r="AY1213" s="254" t="s">
        <v>258</v>
      </c>
    </row>
    <row r="1214" s="15" customFormat="1">
      <c r="A1214" s="15"/>
      <c r="B1214" s="255"/>
      <c r="C1214" s="256"/>
      <c r="D1214" s="229" t="s">
        <v>267</v>
      </c>
      <c r="E1214" s="257" t="s">
        <v>35</v>
      </c>
      <c r="F1214" s="258" t="s">
        <v>270</v>
      </c>
      <c r="G1214" s="256"/>
      <c r="H1214" s="259">
        <v>4.6299999999999999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267</v>
      </c>
      <c r="AU1214" s="265" t="s">
        <v>87</v>
      </c>
      <c r="AV1214" s="15" t="s">
        <v>263</v>
      </c>
      <c r="AW1214" s="15" t="s">
        <v>37</v>
      </c>
      <c r="AX1214" s="15" t="s">
        <v>85</v>
      </c>
      <c r="AY1214" s="265" t="s">
        <v>258</v>
      </c>
    </row>
    <row r="1215" s="2" customFormat="1" ht="49.05" customHeight="1">
      <c r="A1215" s="40"/>
      <c r="B1215" s="41"/>
      <c r="C1215" s="216" t="s">
        <v>1737</v>
      </c>
      <c r="D1215" s="216" t="s">
        <v>260</v>
      </c>
      <c r="E1215" s="217" t="s">
        <v>1738</v>
      </c>
      <c r="F1215" s="218" t="s">
        <v>1739</v>
      </c>
      <c r="G1215" s="219" t="s">
        <v>1740</v>
      </c>
      <c r="H1215" s="220">
        <v>1194</v>
      </c>
      <c r="I1215" s="221"/>
      <c r="J1215" s="222">
        <f>ROUND(I1215*H1215,2)</f>
        <v>0</v>
      </c>
      <c r="K1215" s="218" t="s">
        <v>35</v>
      </c>
      <c r="L1215" s="46"/>
      <c r="M1215" s="223" t="s">
        <v>35</v>
      </c>
      <c r="N1215" s="224" t="s">
        <v>49</v>
      </c>
      <c r="O1215" s="86"/>
      <c r="P1215" s="225">
        <f>O1215*H1215</f>
        <v>0</v>
      </c>
      <c r="Q1215" s="225">
        <v>0</v>
      </c>
      <c r="R1215" s="225">
        <f>Q1215*H1215</f>
        <v>0</v>
      </c>
      <c r="S1215" s="225">
        <v>0</v>
      </c>
      <c r="T1215" s="226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7" t="s">
        <v>425</v>
      </c>
      <c r="AT1215" s="227" t="s">
        <v>260</v>
      </c>
      <c r="AU1215" s="227" t="s">
        <v>87</v>
      </c>
      <c r="AY1215" s="19" t="s">
        <v>258</v>
      </c>
      <c r="BE1215" s="228">
        <f>IF(N1215="základní",J1215,0)</f>
        <v>0</v>
      </c>
      <c r="BF1215" s="228">
        <f>IF(N1215="snížená",J1215,0)</f>
        <v>0</v>
      </c>
      <c r="BG1215" s="228">
        <f>IF(N1215="zákl. přenesená",J1215,0)</f>
        <v>0</v>
      </c>
      <c r="BH1215" s="228">
        <f>IF(N1215="sníž. přenesená",J1215,0)</f>
        <v>0</v>
      </c>
      <c r="BI1215" s="228">
        <f>IF(N1215="nulová",J1215,0)</f>
        <v>0</v>
      </c>
      <c r="BJ1215" s="19" t="s">
        <v>85</v>
      </c>
      <c r="BK1215" s="228">
        <f>ROUND(I1215*H1215,2)</f>
        <v>0</v>
      </c>
      <c r="BL1215" s="19" t="s">
        <v>425</v>
      </c>
      <c r="BM1215" s="227" t="s">
        <v>1741</v>
      </c>
    </row>
    <row r="1216" s="14" customFormat="1">
      <c r="A1216" s="14"/>
      <c r="B1216" s="244"/>
      <c r="C1216" s="245"/>
      <c r="D1216" s="229" t="s">
        <v>267</v>
      </c>
      <c r="E1216" s="246" t="s">
        <v>35</v>
      </c>
      <c r="F1216" s="247" t="s">
        <v>1742</v>
      </c>
      <c r="G1216" s="245"/>
      <c r="H1216" s="248">
        <v>1194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267</v>
      </c>
      <c r="AU1216" s="254" t="s">
        <v>87</v>
      </c>
      <c r="AV1216" s="14" t="s">
        <v>87</v>
      </c>
      <c r="AW1216" s="14" t="s">
        <v>37</v>
      </c>
      <c r="AX1216" s="14" t="s">
        <v>78</v>
      </c>
      <c r="AY1216" s="254" t="s">
        <v>258</v>
      </c>
    </row>
    <row r="1217" s="15" customFormat="1">
      <c r="A1217" s="15"/>
      <c r="B1217" s="255"/>
      <c r="C1217" s="256"/>
      <c r="D1217" s="229" t="s">
        <v>267</v>
      </c>
      <c r="E1217" s="257" t="s">
        <v>35</v>
      </c>
      <c r="F1217" s="258" t="s">
        <v>270</v>
      </c>
      <c r="G1217" s="256"/>
      <c r="H1217" s="259">
        <v>1194</v>
      </c>
      <c r="I1217" s="260"/>
      <c r="J1217" s="256"/>
      <c r="K1217" s="256"/>
      <c r="L1217" s="261"/>
      <c r="M1217" s="262"/>
      <c r="N1217" s="263"/>
      <c r="O1217" s="263"/>
      <c r="P1217" s="263"/>
      <c r="Q1217" s="263"/>
      <c r="R1217" s="263"/>
      <c r="S1217" s="263"/>
      <c r="T1217" s="264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T1217" s="265" t="s">
        <v>267</v>
      </c>
      <c r="AU1217" s="265" t="s">
        <v>87</v>
      </c>
      <c r="AV1217" s="15" t="s">
        <v>263</v>
      </c>
      <c r="AW1217" s="15" t="s">
        <v>37</v>
      </c>
      <c r="AX1217" s="15" t="s">
        <v>85</v>
      </c>
      <c r="AY1217" s="265" t="s">
        <v>258</v>
      </c>
    </row>
    <row r="1218" s="2" customFormat="1" ht="62.7" customHeight="1">
      <c r="A1218" s="40"/>
      <c r="B1218" s="41"/>
      <c r="C1218" s="216" t="s">
        <v>1743</v>
      </c>
      <c r="D1218" s="216" t="s">
        <v>260</v>
      </c>
      <c r="E1218" s="217" t="s">
        <v>1744</v>
      </c>
      <c r="F1218" s="218" t="s">
        <v>1745</v>
      </c>
      <c r="G1218" s="219" t="s">
        <v>1058</v>
      </c>
      <c r="H1218" s="220">
        <v>10</v>
      </c>
      <c r="I1218" s="221"/>
      <c r="J1218" s="222">
        <f>ROUND(I1218*H1218,2)</f>
        <v>0</v>
      </c>
      <c r="K1218" s="218" t="s">
        <v>35</v>
      </c>
      <c r="L1218" s="46"/>
      <c r="M1218" s="223" t="s">
        <v>35</v>
      </c>
      <c r="N1218" s="224" t="s">
        <v>49</v>
      </c>
      <c r="O1218" s="86"/>
      <c r="P1218" s="225">
        <f>O1218*H1218</f>
        <v>0</v>
      </c>
      <c r="Q1218" s="225">
        <v>0</v>
      </c>
      <c r="R1218" s="225">
        <f>Q1218*H1218</f>
        <v>0</v>
      </c>
      <c r="S1218" s="225">
        <v>0</v>
      </c>
      <c r="T1218" s="226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27" t="s">
        <v>425</v>
      </c>
      <c r="AT1218" s="227" t="s">
        <v>260</v>
      </c>
      <c r="AU1218" s="227" t="s">
        <v>87</v>
      </c>
      <c r="AY1218" s="19" t="s">
        <v>258</v>
      </c>
      <c r="BE1218" s="228">
        <f>IF(N1218="základní",J1218,0)</f>
        <v>0</v>
      </c>
      <c r="BF1218" s="228">
        <f>IF(N1218="snížená",J1218,0)</f>
        <v>0</v>
      </c>
      <c r="BG1218" s="228">
        <f>IF(N1218="zákl. přenesená",J1218,0)</f>
        <v>0</v>
      </c>
      <c r="BH1218" s="228">
        <f>IF(N1218="sníž. přenesená",J1218,0)</f>
        <v>0</v>
      </c>
      <c r="BI1218" s="228">
        <f>IF(N1218="nulová",J1218,0)</f>
        <v>0</v>
      </c>
      <c r="BJ1218" s="19" t="s">
        <v>85</v>
      </c>
      <c r="BK1218" s="228">
        <f>ROUND(I1218*H1218,2)</f>
        <v>0</v>
      </c>
      <c r="BL1218" s="19" t="s">
        <v>425</v>
      </c>
      <c r="BM1218" s="227" t="s">
        <v>1746</v>
      </c>
    </row>
    <row r="1219" s="2" customFormat="1" ht="55.5" customHeight="1">
      <c r="A1219" s="40"/>
      <c r="B1219" s="41"/>
      <c r="C1219" s="216" t="s">
        <v>1747</v>
      </c>
      <c r="D1219" s="216" t="s">
        <v>260</v>
      </c>
      <c r="E1219" s="217" t="s">
        <v>1748</v>
      </c>
      <c r="F1219" s="218" t="s">
        <v>1749</v>
      </c>
      <c r="G1219" s="219" t="s">
        <v>1058</v>
      </c>
      <c r="H1219" s="220">
        <v>2</v>
      </c>
      <c r="I1219" s="221"/>
      <c r="J1219" s="222">
        <f>ROUND(I1219*H1219,2)</f>
        <v>0</v>
      </c>
      <c r="K1219" s="218" t="s">
        <v>35</v>
      </c>
      <c r="L1219" s="46"/>
      <c r="M1219" s="223" t="s">
        <v>35</v>
      </c>
      <c r="N1219" s="224" t="s">
        <v>49</v>
      </c>
      <c r="O1219" s="86"/>
      <c r="P1219" s="225">
        <f>O1219*H1219</f>
        <v>0</v>
      </c>
      <c r="Q1219" s="225">
        <v>0</v>
      </c>
      <c r="R1219" s="225">
        <f>Q1219*H1219</f>
        <v>0</v>
      </c>
      <c r="S1219" s="225">
        <v>0</v>
      </c>
      <c r="T1219" s="226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27" t="s">
        <v>425</v>
      </c>
      <c r="AT1219" s="227" t="s">
        <v>260</v>
      </c>
      <c r="AU1219" s="227" t="s">
        <v>87</v>
      </c>
      <c r="AY1219" s="19" t="s">
        <v>258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19" t="s">
        <v>85</v>
      </c>
      <c r="BK1219" s="228">
        <f>ROUND(I1219*H1219,2)</f>
        <v>0</v>
      </c>
      <c r="BL1219" s="19" t="s">
        <v>425</v>
      </c>
      <c r="BM1219" s="227" t="s">
        <v>1750</v>
      </c>
    </row>
    <row r="1220" s="2" customFormat="1" ht="55.5" customHeight="1">
      <c r="A1220" s="40"/>
      <c r="B1220" s="41"/>
      <c r="C1220" s="216" t="s">
        <v>1751</v>
      </c>
      <c r="D1220" s="216" t="s">
        <v>260</v>
      </c>
      <c r="E1220" s="217" t="s">
        <v>1752</v>
      </c>
      <c r="F1220" s="218" t="s">
        <v>1753</v>
      </c>
      <c r="G1220" s="219" t="s">
        <v>1058</v>
      </c>
      <c r="H1220" s="220">
        <v>1</v>
      </c>
      <c r="I1220" s="221"/>
      <c r="J1220" s="222">
        <f>ROUND(I1220*H1220,2)</f>
        <v>0</v>
      </c>
      <c r="K1220" s="218" t="s">
        <v>35</v>
      </c>
      <c r="L1220" s="46"/>
      <c r="M1220" s="223" t="s">
        <v>35</v>
      </c>
      <c r="N1220" s="224" t="s">
        <v>49</v>
      </c>
      <c r="O1220" s="86"/>
      <c r="P1220" s="225">
        <f>O1220*H1220</f>
        <v>0</v>
      </c>
      <c r="Q1220" s="225">
        <v>0</v>
      </c>
      <c r="R1220" s="225">
        <f>Q1220*H1220</f>
        <v>0</v>
      </c>
      <c r="S1220" s="225">
        <v>0</v>
      </c>
      <c r="T1220" s="226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7" t="s">
        <v>425</v>
      </c>
      <c r="AT1220" s="227" t="s">
        <v>260</v>
      </c>
      <c r="AU1220" s="227" t="s">
        <v>87</v>
      </c>
      <c r="AY1220" s="19" t="s">
        <v>258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19" t="s">
        <v>85</v>
      </c>
      <c r="BK1220" s="228">
        <f>ROUND(I1220*H1220,2)</f>
        <v>0</v>
      </c>
      <c r="BL1220" s="19" t="s">
        <v>425</v>
      </c>
      <c r="BM1220" s="227" t="s">
        <v>1754</v>
      </c>
    </row>
    <row r="1221" s="2" customFormat="1" ht="55.5" customHeight="1">
      <c r="A1221" s="40"/>
      <c r="B1221" s="41"/>
      <c r="C1221" s="216" t="s">
        <v>1755</v>
      </c>
      <c r="D1221" s="216" t="s">
        <v>260</v>
      </c>
      <c r="E1221" s="217" t="s">
        <v>1756</v>
      </c>
      <c r="F1221" s="218" t="s">
        <v>1757</v>
      </c>
      <c r="G1221" s="219" t="s">
        <v>1058</v>
      </c>
      <c r="H1221" s="220">
        <v>1</v>
      </c>
      <c r="I1221" s="221"/>
      <c r="J1221" s="222">
        <f>ROUND(I1221*H1221,2)</f>
        <v>0</v>
      </c>
      <c r="K1221" s="218" t="s">
        <v>35</v>
      </c>
      <c r="L1221" s="46"/>
      <c r="M1221" s="223" t="s">
        <v>35</v>
      </c>
      <c r="N1221" s="224" t="s">
        <v>49</v>
      </c>
      <c r="O1221" s="86"/>
      <c r="P1221" s="225">
        <f>O1221*H1221</f>
        <v>0</v>
      </c>
      <c r="Q1221" s="225">
        <v>0</v>
      </c>
      <c r="R1221" s="225">
        <f>Q1221*H1221</f>
        <v>0</v>
      </c>
      <c r="S1221" s="225">
        <v>0</v>
      </c>
      <c r="T1221" s="226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7" t="s">
        <v>425</v>
      </c>
      <c r="AT1221" s="227" t="s">
        <v>260</v>
      </c>
      <c r="AU1221" s="227" t="s">
        <v>87</v>
      </c>
      <c r="AY1221" s="19" t="s">
        <v>258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19" t="s">
        <v>85</v>
      </c>
      <c r="BK1221" s="228">
        <f>ROUND(I1221*H1221,2)</f>
        <v>0</v>
      </c>
      <c r="BL1221" s="19" t="s">
        <v>425</v>
      </c>
      <c r="BM1221" s="227" t="s">
        <v>1758</v>
      </c>
    </row>
    <row r="1222" s="2" customFormat="1" ht="62.7" customHeight="1">
      <c r="A1222" s="40"/>
      <c r="B1222" s="41"/>
      <c r="C1222" s="216" t="s">
        <v>1759</v>
      </c>
      <c r="D1222" s="216" t="s">
        <v>260</v>
      </c>
      <c r="E1222" s="217" t="s">
        <v>1760</v>
      </c>
      <c r="F1222" s="218" t="s">
        <v>1761</v>
      </c>
      <c r="G1222" s="219" t="s">
        <v>1058</v>
      </c>
      <c r="H1222" s="220">
        <v>1</v>
      </c>
      <c r="I1222" s="221"/>
      <c r="J1222" s="222">
        <f>ROUND(I1222*H1222,2)</f>
        <v>0</v>
      </c>
      <c r="K1222" s="218" t="s">
        <v>35</v>
      </c>
      <c r="L1222" s="46"/>
      <c r="M1222" s="223" t="s">
        <v>35</v>
      </c>
      <c r="N1222" s="224" t="s">
        <v>49</v>
      </c>
      <c r="O1222" s="86"/>
      <c r="P1222" s="225">
        <f>O1222*H1222</f>
        <v>0</v>
      </c>
      <c r="Q1222" s="225">
        <v>0</v>
      </c>
      <c r="R1222" s="225">
        <f>Q1222*H1222</f>
        <v>0</v>
      </c>
      <c r="S1222" s="225">
        <v>0</v>
      </c>
      <c r="T1222" s="226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7" t="s">
        <v>425</v>
      </c>
      <c r="AT1222" s="227" t="s">
        <v>260</v>
      </c>
      <c r="AU1222" s="227" t="s">
        <v>87</v>
      </c>
      <c r="AY1222" s="19" t="s">
        <v>258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19" t="s">
        <v>85</v>
      </c>
      <c r="BK1222" s="228">
        <f>ROUND(I1222*H1222,2)</f>
        <v>0</v>
      </c>
      <c r="BL1222" s="19" t="s">
        <v>425</v>
      </c>
      <c r="BM1222" s="227" t="s">
        <v>1762</v>
      </c>
    </row>
    <row r="1223" s="2" customFormat="1" ht="62.7" customHeight="1">
      <c r="A1223" s="40"/>
      <c r="B1223" s="41"/>
      <c r="C1223" s="216" t="s">
        <v>1763</v>
      </c>
      <c r="D1223" s="216" t="s">
        <v>260</v>
      </c>
      <c r="E1223" s="217" t="s">
        <v>1764</v>
      </c>
      <c r="F1223" s="218" t="s">
        <v>1765</v>
      </c>
      <c r="G1223" s="219" t="s">
        <v>1058</v>
      </c>
      <c r="H1223" s="220">
        <v>1</v>
      </c>
      <c r="I1223" s="221"/>
      <c r="J1223" s="222">
        <f>ROUND(I1223*H1223,2)</f>
        <v>0</v>
      </c>
      <c r="K1223" s="218" t="s">
        <v>35</v>
      </c>
      <c r="L1223" s="46"/>
      <c r="M1223" s="223" t="s">
        <v>35</v>
      </c>
      <c r="N1223" s="224" t="s">
        <v>49</v>
      </c>
      <c r="O1223" s="86"/>
      <c r="P1223" s="225">
        <f>O1223*H1223</f>
        <v>0</v>
      </c>
      <c r="Q1223" s="225">
        <v>0</v>
      </c>
      <c r="R1223" s="225">
        <f>Q1223*H1223</f>
        <v>0</v>
      </c>
      <c r="S1223" s="225">
        <v>0</v>
      </c>
      <c r="T1223" s="226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7" t="s">
        <v>425</v>
      </c>
      <c r="AT1223" s="227" t="s">
        <v>260</v>
      </c>
      <c r="AU1223" s="227" t="s">
        <v>87</v>
      </c>
      <c r="AY1223" s="19" t="s">
        <v>258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19" t="s">
        <v>85</v>
      </c>
      <c r="BK1223" s="228">
        <f>ROUND(I1223*H1223,2)</f>
        <v>0</v>
      </c>
      <c r="BL1223" s="19" t="s">
        <v>425</v>
      </c>
      <c r="BM1223" s="227" t="s">
        <v>1766</v>
      </c>
    </row>
    <row r="1224" s="2" customFormat="1" ht="44.25" customHeight="1">
      <c r="A1224" s="40"/>
      <c r="B1224" s="41"/>
      <c r="C1224" s="216" t="s">
        <v>1767</v>
      </c>
      <c r="D1224" s="216" t="s">
        <v>260</v>
      </c>
      <c r="E1224" s="217" t="s">
        <v>1768</v>
      </c>
      <c r="F1224" s="218" t="s">
        <v>1769</v>
      </c>
      <c r="G1224" s="219" t="s">
        <v>1253</v>
      </c>
      <c r="H1224" s="289"/>
      <c r="I1224" s="221"/>
      <c r="J1224" s="222">
        <f>ROUND(I1224*H1224,2)</f>
        <v>0</v>
      </c>
      <c r="K1224" s="218" t="s">
        <v>273</v>
      </c>
      <c r="L1224" s="46"/>
      <c r="M1224" s="223" t="s">
        <v>35</v>
      </c>
      <c r="N1224" s="224" t="s">
        <v>49</v>
      </c>
      <c r="O1224" s="86"/>
      <c r="P1224" s="225">
        <f>O1224*H1224</f>
        <v>0</v>
      </c>
      <c r="Q1224" s="225">
        <v>0</v>
      </c>
      <c r="R1224" s="225">
        <f>Q1224*H1224</f>
        <v>0</v>
      </c>
      <c r="S1224" s="225">
        <v>0</v>
      </c>
      <c r="T1224" s="226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7" t="s">
        <v>425</v>
      </c>
      <c r="AT1224" s="227" t="s">
        <v>260</v>
      </c>
      <c r="AU1224" s="227" t="s">
        <v>87</v>
      </c>
      <c r="AY1224" s="19" t="s">
        <v>258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19" t="s">
        <v>85</v>
      </c>
      <c r="BK1224" s="228">
        <f>ROUND(I1224*H1224,2)</f>
        <v>0</v>
      </c>
      <c r="BL1224" s="19" t="s">
        <v>425</v>
      </c>
      <c r="BM1224" s="227" t="s">
        <v>1770</v>
      </c>
    </row>
    <row r="1225" s="2" customFormat="1">
      <c r="A1225" s="40"/>
      <c r="B1225" s="41"/>
      <c r="C1225" s="42"/>
      <c r="D1225" s="266" t="s">
        <v>275</v>
      </c>
      <c r="E1225" s="42"/>
      <c r="F1225" s="267" t="s">
        <v>1771</v>
      </c>
      <c r="G1225" s="42"/>
      <c r="H1225" s="42"/>
      <c r="I1225" s="231"/>
      <c r="J1225" s="42"/>
      <c r="K1225" s="42"/>
      <c r="L1225" s="46"/>
      <c r="M1225" s="232"/>
      <c r="N1225" s="233"/>
      <c r="O1225" s="86"/>
      <c r="P1225" s="86"/>
      <c r="Q1225" s="86"/>
      <c r="R1225" s="86"/>
      <c r="S1225" s="86"/>
      <c r="T1225" s="87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275</v>
      </c>
      <c r="AU1225" s="19" t="s">
        <v>87</v>
      </c>
    </row>
    <row r="1226" s="12" customFormat="1" ht="22.8" customHeight="1">
      <c r="A1226" s="12"/>
      <c r="B1226" s="200"/>
      <c r="C1226" s="201"/>
      <c r="D1226" s="202" t="s">
        <v>77</v>
      </c>
      <c r="E1226" s="214" t="s">
        <v>1772</v>
      </c>
      <c r="F1226" s="214" t="s">
        <v>1773</v>
      </c>
      <c r="G1226" s="201"/>
      <c r="H1226" s="201"/>
      <c r="I1226" s="204"/>
      <c r="J1226" s="215">
        <f>BK1226</f>
        <v>0</v>
      </c>
      <c r="K1226" s="201"/>
      <c r="L1226" s="206"/>
      <c r="M1226" s="207"/>
      <c r="N1226" s="208"/>
      <c r="O1226" s="208"/>
      <c r="P1226" s="209">
        <f>SUM(P1227:P1277)</f>
        <v>0</v>
      </c>
      <c r="Q1226" s="208"/>
      <c r="R1226" s="209">
        <f>SUM(R1227:R1277)</f>
        <v>3.9398675000000001</v>
      </c>
      <c r="S1226" s="208"/>
      <c r="T1226" s="210">
        <f>SUM(T1227:T1277)</f>
        <v>0.19148999999999999</v>
      </c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R1226" s="211" t="s">
        <v>87</v>
      </c>
      <c r="AT1226" s="212" t="s">
        <v>77</v>
      </c>
      <c r="AU1226" s="212" t="s">
        <v>85</v>
      </c>
      <c r="AY1226" s="211" t="s">
        <v>258</v>
      </c>
      <c r="BK1226" s="213">
        <f>SUM(BK1227:BK1277)</f>
        <v>0</v>
      </c>
    </row>
    <row r="1227" s="2" customFormat="1" ht="24.15" customHeight="1">
      <c r="A1227" s="40"/>
      <c r="B1227" s="41"/>
      <c r="C1227" s="216" t="s">
        <v>1774</v>
      </c>
      <c r="D1227" s="216" t="s">
        <v>260</v>
      </c>
      <c r="E1227" s="217" t="s">
        <v>1775</v>
      </c>
      <c r="F1227" s="218" t="s">
        <v>1776</v>
      </c>
      <c r="G1227" s="219" t="s">
        <v>117</v>
      </c>
      <c r="H1227" s="220">
        <v>157.66999999999999</v>
      </c>
      <c r="I1227" s="221"/>
      <c r="J1227" s="222">
        <f>ROUND(I1227*H1227,2)</f>
        <v>0</v>
      </c>
      <c r="K1227" s="218" t="s">
        <v>273</v>
      </c>
      <c r="L1227" s="46"/>
      <c r="M1227" s="223" t="s">
        <v>35</v>
      </c>
      <c r="N1227" s="224" t="s">
        <v>49</v>
      </c>
      <c r="O1227" s="86"/>
      <c r="P1227" s="225">
        <f>O1227*H1227</f>
        <v>0</v>
      </c>
      <c r="Q1227" s="225">
        <v>0</v>
      </c>
      <c r="R1227" s="225">
        <f>Q1227*H1227</f>
        <v>0</v>
      </c>
      <c r="S1227" s="225">
        <v>0</v>
      </c>
      <c r="T1227" s="226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7" t="s">
        <v>425</v>
      </c>
      <c r="AT1227" s="227" t="s">
        <v>260</v>
      </c>
      <c r="AU1227" s="227" t="s">
        <v>87</v>
      </c>
      <c r="AY1227" s="19" t="s">
        <v>258</v>
      </c>
      <c r="BE1227" s="228">
        <f>IF(N1227="základní",J1227,0)</f>
        <v>0</v>
      </c>
      <c r="BF1227" s="228">
        <f>IF(N1227="snížená",J1227,0)</f>
        <v>0</v>
      </c>
      <c r="BG1227" s="228">
        <f>IF(N1227="zákl. přenesená",J1227,0)</f>
        <v>0</v>
      </c>
      <c r="BH1227" s="228">
        <f>IF(N1227="sníž. přenesená",J1227,0)</f>
        <v>0</v>
      </c>
      <c r="BI1227" s="228">
        <f>IF(N1227="nulová",J1227,0)</f>
        <v>0</v>
      </c>
      <c r="BJ1227" s="19" t="s">
        <v>85</v>
      </c>
      <c r="BK1227" s="228">
        <f>ROUND(I1227*H1227,2)</f>
        <v>0</v>
      </c>
      <c r="BL1227" s="19" t="s">
        <v>425</v>
      </c>
      <c r="BM1227" s="227" t="s">
        <v>1777</v>
      </c>
    </row>
    <row r="1228" s="2" customFormat="1">
      <c r="A1228" s="40"/>
      <c r="B1228" s="41"/>
      <c r="C1228" s="42"/>
      <c r="D1228" s="266" t="s">
        <v>275</v>
      </c>
      <c r="E1228" s="42"/>
      <c r="F1228" s="267" t="s">
        <v>1778</v>
      </c>
      <c r="G1228" s="42"/>
      <c r="H1228" s="42"/>
      <c r="I1228" s="231"/>
      <c r="J1228" s="42"/>
      <c r="K1228" s="42"/>
      <c r="L1228" s="46"/>
      <c r="M1228" s="232"/>
      <c r="N1228" s="233"/>
      <c r="O1228" s="86"/>
      <c r="P1228" s="86"/>
      <c r="Q1228" s="86"/>
      <c r="R1228" s="86"/>
      <c r="S1228" s="86"/>
      <c r="T1228" s="87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T1228" s="19" t="s">
        <v>275</v>
      </c>
      <c r="AU1228" s="19" t="s">
        <v>87</v>
      </c>
    </row>
    <row r="1229" s="14" customFormat="1">
      <c r="A1229" s="14"/>
      <c r="B1229" s="244"/>
      <c r="C1229" s="245"/>
      <c r="D1229" s="229" t="s">
        <v>267</v>
      </c>
      <c r="E1229" s="246" t="s">
        <v>35</v>
      </c>
      <c r="F1229" s="247" t="s">
        <v>168</v>
      </c>
      <c r="G1229" s="245"/>
      <c r="H1229" s="248">
        <v>4.6299999999999999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267</v>
      </c>
      <c r="AU1229" s="254" t="s">
        <v>87</v>
      </c>
      <c r="AV1229" s="14" t="s">
        <v>87</v>
      </c>
      <c r="AW1229" s="14" t="s">
        <v>37</v>
      </c>
      <c r="AX1229" s="14" t="s">
        <v>78</v>
      </c>
      <c r="AY1229" s="254" t="s">
        <v>258</v>
      </c>
    </row>
    <row r="1230" s="14" customFormat="1">
      <c r="A1230" s="14"/>
      <c r="B1230" s="244"/>
      <c r="C1230" s="245"/>
      <c r="D1230" s="229" t="s">
        <v>267</v>
      </c>
      <c r="E1230" s="246" t="s">
        <v>35</v>
      </c>
      <c r="F1230" s="247" t="s">
        <v>1779</v>
      </c>
      <c r="G1230" s="245"/>
      <c r="H1230" s="248">
        <v>137.03999999999999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267</v>
      </c>
      <c r="AU1230" s="254" t="s">
        <v>87</v>
      </c>
      <c r="AV1230" s="14" t="s">
        <v>87</v>
      </c>
      <c r="AW1230" s="14" t="s">
        <v>37</v>
      </c>
      <c r="AX1230" s="14" t="s">
        <v>78</v>
      </c>
      <c r="AY1230" s="254" t="s">
        <v>258</v>
      </c>
    </row>
    <row r="1231" s="14" customFormat="1">
      <c r="A1231" s="14"/>
      <c r="B1231" s="244"/>
      <c r="C1231" s="245"/>
      <c r="D1231" s="229" t="s">
        <v>267</v>
      </c>
      <c r="E1231" s="246" t="s">
        <v>35</v>
      </c>
      <c r="F1231" s="247" t="s">
        <v>1361</v>
      </c>
      <c r="G1231" s="245"/>
      <c r="H1231" s="248">
        <v>16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267</v>
      </c>
      <c r="AU1231" s="254" t="s">
        <v>87</v>
      </c>
      <c r="AV1231" s="14" t="s">
        <v>87</v>
      </c>
      <c r="AW1231" s="14" t="s">
        <v>37</v>
      </c>
      <c r="AX1231" s="14" t="s">
        <v>78</v>
      </c>
      <c r="AY1231" s="254" t="s">
        <v>258</v>
      </c>
    </row>
    <row r="1232" s="15" customFormat="1">
      <c r="A1232" s="15"/>
      <c r="B1232" s="255"/>
      <c r="C1232" s="256"/>
      <c r="D1232" s="229" t="s">
        <v>267</v>
      </c>
      <c r="E1232" s="257" t="s">
        <v>35</v>
      </c>
      <c r="F1232" s="258" t="s">
        <v>270</v>
      </c>
      <c r="G1232" s="256"/>
      <c r="H1232" s="259">
        <v>157.66999999999999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5" t="s">
        <v>267</v>
      </c>
      <c r="AU1232" s="265" t="s">
        <v>87</v>
      </c>
      <c r="AV1232" s="15" t="s">
        <v>263</v>
      </c>
      <c r="AW1232" s="15" t="s">
        <v>37</v>
      </c>
      <c r="AX1232" s="15" t="s">
        <v>85</v>
      </c>
      <c r="AY1232" s="265" t="s">
        <v>258</v>
      </c>
    </row>
    <row r="1233" s="2" customFormat="1" ht="24.15" customHeight="1">
      <c r="A1233" s="40"/>
      <c r="B1233" s="41"/>
      <c r="C1233" s="216" t="s">
        <v>1780</v>
      </c>
      <c r="D1233" s="216" t="s">
        <v>260</v>
      </c>
      <c r="E1233" s="217" t="s">
        <v>1781</v>
      </c>
      <c r="F1233" s="218" t="s">
        <v>1782</v>
      </c>
      <c r="G1233" s="219" t="s">
        <v>117</v>
      </c>
      <c r="H1233" s="220">
        <v>157.66999999999999</v>
      </c>
      <c r="I1233" s="221"/>
      <c r="J1233" s="222">
        <f>ROUND(I1233*H1233,2)</f>
        <v>0</v>
      </c>
      <c r="K1233" s="218" t="s">
        <v>273</v>
      </c>
      <c r="L1233" s="46"/>
      <c r="M1233" s="223" t="s">
        <v>35</v>
      </c>
      <c r="N1233" s="224" t="s">
        <v>49</v>
      </c>
      <c r="O1233" s="86"/>
      <c r="P1233" s="225">
        <f>O1233*H1233</f>
        <v>0</v>
      </c>
      <c r="Q1233" s="225">
        <v>0.00029999999999999997</v>
      </c>
      <c r="R1233" s="225">
        <f>Q1233*H1233</f>
        <v>0.047300999999999989</v>
      </c>
      <c r="S1233" s="225">
        <v>0</v>
      </c>
      <c r="T1233" s="226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7" t="s">
        <v>425</v>
      </c>
      <c r="AT1233" s="227" t="s">
        <v>260</v>
      </c>
      <c r="AU1233" s="227" t="s">
        <v>87</v>
      </c>
      <c r="AY1233" s="19" t="s">
        <v>258</v>
      </c>
      <c r="BE1233" s="228">
        <f>IF(N1233="základní",J1233,0)</f>
        <v>0</v>
      </c>
      <c r="BF1233" s="228">
        <f>IF(N1233="snížená",J1233,0)</f>
        <v>0</v>
      </c>
      <c r="BG1233" s="228">
        <f>IF(N1233="zákl. přenesená",J1233,0)</f>
        <v>0</v>
      </c>
      <c r="BH1233" s="228">
        <f>IF(N1233="sníž. přenesená",J1233,0)</f>
        <v>0</v>
      </c>
      <c r="BI1233" s="228">
        <f>IF(N1233="nulová",J1233,0)</f>
        <v>0</v>
      </c>
      <c r="BJ1233" s="19" t="s">
        <v>85</v>
      </c>
      <c r="BK1233" s="228">
        <f>ROUND(I1233*H1233,2)</f>
        <v>0</v>
      </c>
      <c r="BL1233" s="19" t="s">
        <v>425</v>
      </c>
      <c r="BM1233" s="227" t="s">
        <v>1783</v>
      </c>
    </row>
    <row r="1234" s="2" customFormat="1">
      <c r="A1234" s="40"/>
      <c r="B1234" s="41"/>
      <c r="C1234" s="42"/>
      <c r="D1234" s="266" t="s">
        <v>275</v>
      </c>
      <c r="E1234" s="42"/>
      <c r="F1234" s="267" t="s">
        <v>1784</v>
      </c>
      <c r="G1234" s="42"/>
      <c r="H1234" s="42"/>
      <c r="I1234" s="231"/>
      <c r="J1234" s="42"/>
      <c r="K1234" s="42"/>
      <c r="L1234" s="46"/>
      <c r="M1234" s="232"/>
      <c r="N1234" s="233"/>
      <c r="O1234" s="86"/>
      <c r="P1234" s="86"/>
      <c r="Q1234" s="86"/>
      <c r="R1234" s="86"/>
      <c r="S1234" s="86"/>
      <c r="T1234" s="87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275</v>
      </c>
      <c r="AU1234" s="19" t="s">
        <v>87</v>
      </c>
    </row>
    <row r="1235" s="14" customFormat="1">
      <c r="A1235" s="14"/>
      <c r="B1235" s="244"/>
      <c r="C1235" s="245"/>
      <c r="D1235" s="229" t="s">
        <v>267</v>
      </c>
      <c r="E1235" s="246" t="s">
        <v>35</v>
      </c>
      <c r="F1235" s="247" t="s">
        <v>168</v>
      </c>
      <c r="G1235" s="245"/>
      <c r="H1235" s="248">
        <v>4.6299999999999999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267</v>
      </c>
      <c r="AU1235" s="254" t="s">
        <v>87</v>
      </c>
      <c r="AV1235" s="14" t="s">
        <v>87</v>
      </c>
      <c r="AW1235" s="14" t="s">
        <v>37</v>
      </c>
      <c r="AX1235" s="14" t="s">
        <v>78</v>
      </c>
      <c r="AY1235" s="254" t="s">
        <v>258</v>
      </c>
    </row>
    <row r="1236" s="14" customFormat="1">
      <c r="A1236" s="14"/>
      <c r="B1236" s="244"/>
      <c r="C1236" s="245"/>
      <c r="D1236" s="229" t="s">
        <v>267</v>
      </c>
      <c r="E1236" s="246" t="s">
        <v>35</v>
      </c>
      <c r="F1236" s="247" t="s">
        <v>1779</v>
      </c>
      <c r="G1236" s="245"/>
      <c r="H1236" s="248">
        <v>137.03999999999999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267</v>
      </c>
      <c r="AU1236" s="254" t="s">
        <v>87</v>
      </c>
      <c r="AV1236" s="14" t="s">
        <v>87</v>
      </c>
      <c r="AW1236" s="14" t="s">
        <v>37</v>
      </c>
      <c r="AX1236" s="14" t="s">
        <v>78</v>
      </c>
      <c r="AY1236" s="254" t="s">
        <v>258</v>
      </c>
    </row>
    <row r="1237" s="14" customFormat="1">
      <c r="A1237" s="14"/>
      <c r="B1237" s="244"/>
      <c r="C1237" s="245"/>
      <c r="D1237" s="229" t="s">
        <v>267</v>
      </c>
      <c r="E1237" s="246" t="s">
        <v>35</v>
      </c>
      <c r="F1237" s="247" t="s">
        <v>1361</v>
      </c>
      <c r="G1237" s="245"/>
      <c r="H1237" s="248">
        <v>16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267</v>
      </c>
      <c r="AU1237" s="254" t="s">
        <v>87</v>
      </c>
      <c r="AV1237" s="14" t="s">
        <v>87</v>
      </c>
      <c r="AW1237" s="14" t="s">
        <v>37</v>
      </c>
      <c r="AX1237" s="14" t="s">
        <v>78</v>
      </c>
      <c r="AY1237" s="254" t="s">
        <v>258</v>
      </c>
    </row>
    <row r="1238" s="15" customFormat="1">
      <c r="A1238" s="15"/>
      <c r="B1238" s="255"/>
      <c r="C1238" s="256"/>
      <c r="D1238" s="229" t="s">
        <v>267</v>
      </c>
      <c r="E1238" s="257" t="s">
        <v>35</v>
      </c>
      <c r="F1238" s="258" t="s">
        <v>270</v>
      </c>
      <c r="G1238" s="256"/>
      <c r="H1238" s="259">
        <v>157.66999999999999</v>
      </c>
      <c r="I1238" s="260"/>
      <c r="J1238" s="256"/>
      <c r="K1238" s="256"/>
      <c r="L1238" s="261"/>
      <c r="M1238" s="262"/>
      <c r="N1238" s="263"/>
      <c r="O1238" s="263"/>
      <c r="P1238" s="263"/>
      <c r="Q1238" s="263"/>
      <c r="R1238" s="263"/>
      <c r="S1238" s="263"/>
      <c r="T1238" s="264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5" t="s">
        <v>267</v>
      </c>
      <c r="AU1238" s="265" t="s">
        <v>87</v>
      </c>
      <c r="AV1238" s="15" t="s">
        <v>263</v>
      </c>
      <c r="AW1238" s="15" t="s">
        <v>37</v>
      </c>
      <c r="AX1238" s="15" t="s">
        <v>85</v>
      </c>
      <c r="AY1238" s="265" t="s">
        <v>258</v>
      </c>
    </row>
    <row r="1239" s="2" customFormat="1" ht="37.8" customHeight="1">
      <c r="A1239" s="40"/>
      <c r="B1239" s="41"/>
      <c r="C1239" s="216" t="s">
        <v>1785</v>
      </c>
      <c r="D1239" s="216" t="s">
        <v>260</v>
      </c>
      <c r="E1239" s="217" t="s">
        <v>1786</v>
      </c>
      <c r="F1239" s="218" t="s">
        <v>1787</v>
      </c>
      <c r="G1239" s="219" t="s">
        <v>117</v>
      </c>
      <c r="H1239" s="220">
        <v>81.150000000000006</v>
      </c>
      <c r="I1239" s="221"/>
      <c r="J1239" s="222">
        <f>ROUND(I1239*H1239,2)</f>
        <v>0</v>
      </c>
      <c r="K1239" s="218" t="s">
        <v>273</v>
      </c>
      <c r="L1239" s="46"/>
      <c r="M1239" s="223" t="s">
        <v>35</v>
      </c>
      <c r="N1239" s="224" t="s">
        <v>49</v>
      </c>
      <c r="O1239" s="86"/>
      <c r="P1239" s="225">
        <f>O1239*H1239</f>
        <v>0</v>
      </c>
      <c r="Q1239" s="225">
        <v>0.0044999999999999997</v>
      </c>
      <c r="R1239" s="225">
        <f>Q1239*H1239</f>
        <v>0.36517499999999997</v>
      </c>
      <c r="S1239" s="225">
        <v>0</v>
      </c>
      <c r="T1239" s="226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7" t="s">
        <v>425</v>
      </c>
      <c r="AT1239" s="227" t="s">
        <v>260</v>
      </c>
      <c r="AU1239" s="227" t="s">
        <v>87</v>
      </c>
      <c r="AY1239" s="19" t="s">
        <v>258</v>
      </c>
      <c r="BE1239" s="228">
        <f>IF(N1239="základní",J1239,0)</f>
        <v>0</v>
      </c>
      <c r="BF1239" s="228">
        <f>IF(N1239="snížená",J1239,0)</f>
        <v>0</v>
      </c>
      <c r="BG1239" s="228">
        <f>IF(N1239="zákl. přenesená",J1239,0)</f>
        <v>0</v>
      </c>
      <c r="BH1239" s="228">
        <f>IF(N1239="sníž. přenesená",J1239,0)</f>
        <v>0</v>
      </c>
      <c r="BI1239" s="228">
        <f>IF(N1239="nulová",J1239,0)</f>
        <v>0</v>
      </c>
      <c r="BJ1239" s="19" t="s">
        <v>85</v>
      </c>
      <c r="BK1239" s="228">
        <f>ROUND(I1239*H1239,2)</f>
        <v>0</v>
      </c>
      <c r="BL1239" s="19" t="s">
        <v>425</v>
      </c>
      <c r="BM1239" s="227" t="s">
        <v>1788</v>
      </c>
    </row>
    <row r="1240" s="2" customFormat="1">
      <c r="A1240" s="40"/>
      <c r="B1240" s="41"/>
      <c r="C1240" s="42"/>
      <c r="D1240" s="266" t="s">
        <v>275</v>
      </c>
      <c r="E1240" s="42"/>
      <c r="F1240" s="267" t="s">
        <v>1789</v>
      </c>
      <c r="G1240" s="42"/>
      <c r="H1240" s="42"/>
      <c r="I1240" s="231"/>
      <c r="J1240" s="42"/>
      <c r="K1240" s="42"/>
      <c r="L1240" s="46"/>
      <c r="M1240" s="232"/>
      <c r="N1240" s="233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275</v>
      </c>
      <c r="AU1240" s="19" t="s">
        <v>87</v>
      </c>
    </row>
    <row r="1241" s="14" customFormat="1">
      <c r="A1241" s="14"/>
      <c r="B1241" s="244"/>
      <c r="C1241" s="245"/>
      <c r="D1241" s="229" t="s">
        <v>267</v>
      </c>
      <c r="E1241" s="246" t="s">
        <v>35</v>
      </c>
      <c r="F1241" s="247" t="s">
        <v>168</v>
      </c>
      <c r="G1241" s="245"/>
      <c r="H1241" s="248">
        <v>4.6299999999999999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267</v>
      </c>
      <c r="AU1241" s="254" t="s">
        <v>87</v>
      </c>
      <c r="AV1241" s="14" t="s">
        <v>87</v>
      </c>
      <c r="AW1241" s="14" t="s">
        <v>37</v>
      </c>
      <c r="AX1241" s="14" t="s">
        <v>78</v>
      </c>
      <c r="AY1241" s="254" t="s">
        <v>258</v>
      </c>
    </row>
    <row r="1242" s="14" customFormat="1">
      <c r="A1242" s="14"/>
      <c r="B1242" s="244"/>
      <c r="C1242" s="245"/>
      <c r="D1242" s="229" t="s">
        <v>267</v>
      </c>
      <c r="E1242" s="246" t="s">
        <v>35</v>
      </c>
      <c r="F1242" s="247" t="s">
        <v>1790</v>
      </c>
      <c r="G1242" s="245"/>
      <c r="H1242" s="248">
        <v>68.519999999999996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267</v>
      </c>
      <c r="AU1242" s="254" t="s">
        <v>87</v>
      </c>
      <c r="AV1242" s="14" t="s">
        <v>87</v>
      </c>
      <c r="AW1242" s="14" t="s">
        <v>37</v>
      </c>
      <c r="AX1242" s="14" t="s">
        <v>78</v>
      </c>
      <c r="AY1242" s="254" t="s">
        <v>258</v>
      </c>
    </row>
    <row r="1243" s="14" customFormat="1">
      <c r="A1243" s="14"/>
      <c r="B1243" s="244"/>
      <c r="C1243" s="245"/>
      <c r="D1243" s="229" t="s">
        <v>267</v>
      </c>
      <c r="E1243" s="246" t="s">
        <v>35</v>
      </c>
      <c r="F1243" s="247" t="s">
        <v>196</v>
      </c>
      <c r="G1243" s="245"/>
      <c r="H1243" s="248">
        <v>8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267</v>
      </c>
      <c r="AU1243" s="254" t="s">
        <v>87</v>
      </c>
      <c r="AV1243" s="14" t="s">
        <v>87</v>
      </c>
      <c r="AW1243" s="14" t="s">
        <v>37</v>
      </c>
      <c r="AX1243" s="14" t="s">
        <v>78</v>
      </c>
      <c r="AY1243" s="254" t="s">
        <v>258</v>
      </c>
    </row>
    <row r="1244" s="15" customFormat="1">
      <c r="A1244" s="15"/>
      <c r="B1244" s="255"/>
      <c r="C1244" s="256"/>
      <c r="D1244" s="229" t="s">
        <v>267</v>
      </c>
      <c r="E1244" s="257" t="s">
        <v>35</v>
      </c>
      <c r="F1244" s="258" t="s">
        <v>270</v>
      </c>
      <c r="G1244" s="256"/>
      <c r="H1244" s="259">
        <v>81.150000000000006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65" t="s">
        <v>267</v>
      </c>
      <c r="AU1244" s="265" t="s">
        <v>87</v>
      </c>
      <c r="AV1244" s="15" t="s">
        <v>263</v>
      </c>
      <c r="AW1244" s="15" t="s">
        <v>37</v>
      </c>
      <c r="AX1244" s="15" t="s">
        <v>85</v>
      </c>
      <c r="AY1244" s="265" t="s">
        <v>258</v>
      </c>
    </row>
    <row r="1245" s="2" customFormat="1" ht="24.15" customHeight="1">
      <c r="A1245" s="40"/>
      <c r="B1245" s="41"/>
      <c r="C1245" s="216" t="s">
        <v>1791</v>
      </c>
      <c r="D1245" s="216" t="s">
        <v>260</v>
      </c>
      <c r="E1245" s="217" t="s">
        <v>1792</v>
      </c>
      <c r="F1245" s="218" t="s">
        <v>1793</v>
      </c>
      <c r="G1245" s="219" t="s">
        <v>124</v>
      </c>
      <c r="H1245" s="220">
        <v>9.5</v>
      </c>
      <c r="I1245" s="221"/>
      <c r="J1245" s="222">
        <f>ROUND(I1245*H1245,2)</f>
        <v>0</v>
      </c>
      <c r="K1245" s="218" t="s">
        <v>273</v>
      </c>
      <c r="L1245" s="46"/>
      <c r="M1245" s="223" t="s">
        <v>35</v>
      </c>
      <c r="N1245" s="224" t="s">
        <v>49</v>
      </c>
      <c r="O1245" s="86"/>
      <c r="P1245" s="225">
        <f>O1245*H1245</f>
        <v>0</v>
      </c>
      <c r="Q1245" s="225">
        <v>0</v>
      </c>
      <c r="R1245" s="225">
        <f>Q1245*H1245</f>
        <v>0</v>
      </c>
      <c r="S1245" s="225">
        <v>0.0032499999999999999</v>
      </c>
      <c r="T1245" s="226">
        <f>S1245*H1245</f>
        <v>0.030875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7" t="s">
        <v>425</v>
      </c>
      <c r="AT1245" s="227" t="s">
        <v>260</v>
      </c>
      <c r="AU1245" s="227" t="s">
        <v>87</v>
      </c>
      <c r="AY1245" s="19" t="s">
        <v>258</v>
      </c>
      <c r="BE1245" s="228">
        <f>IF(N1245="základní",J1245,0)</f>
        <v>0</v>
      </c>
      <c r="BF1245" s="228">
        <f>IF(N1245="snížená",J1245,0)</f>
        <v>0</v>
      </c>
      <c r="BG1245" s="228">
        <f>IF(N1245="zákl. přenesená",J1245,0)</f>
        <v>0</v>
      </c>
      <c r="BH1245" s="228">
        <f>IF(N1245="sníž. přenesená",J1245,0)</f>
        <v>0</v>
      </c>
      <c r="BI1245" s="228">
        <f>IF(N1245="nulová",J1245,0)</f>
        <v>0</v>
      </c>
      <c r="BJ1245" s="19" t="s">
        <v>85</v>
      </c>
      <c r="BK1245" s="228">
        <f>ROUND(I1245*H1245,2)</f>
        <v>0</v>
      </c>
      <c r="BL1245" s="19" t="s">
        <v>425</v>
      </c>
      <c r="BM1245" s="227" t="s">
        <v>1794</v>
      </c>
    </row>
    <row r="1246" s="2" customFormat="1">
      <c r="A1246" s="40"/>
      <c r="B1246" s="41"/>
      <c r="C1246" s="42"/>
      <c r="D1246" s="266" t="s">
        <v>275</v>
      </c>
      <c r="E1246" s="42"/>
      <c r="F1246" s="267" t="s">
        <v>1795</v>
      </c>
      <c r="G1246" s="42"/>
      <c r="H1246" s="42"/>
      <c r="I1246" s="231"/>
      <c r="J1246" s="42"/>
      <c r="K1246" s="42"/>
      <c r="L1246" s="46"/>
      <c r="M1246" s="232"/>
      <c r="N1246" s="233"/>
      <c r="O1246" s="86"/>
      <c r="P1246" s="86"/>
      <c r="Q1246" s="86"/>
      <c r="R1246" s="86"/>
      <c r="S1246" s="86"/>
      <c r="T1246" s="87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275</v>
      </c>
      <c r="AU1246" s="19" t="s">
        <v>87</v>
      </c>
    </row>
    <row r="1247" s="13" customFormat="1">
      <c r="A1247" s="13"/>
      <c r="B1247" s="234"/>
      <c r="C1247" s="235"/>
      <c r="D1247" s="229" t="s">
        <v>267</v>
      </c>
      <c r="E1247" s="236" t="s">
        <v>35</v>
      </c>
      <c r="F1247" s="237" t="s">
        <v>1796</v>
      </c>
      <c r="G1247" s="235"/>
      <c r="H1247" s="236" t="s">
        <v>35</v>
      </c>
      <c r="I1247" s="238"/>
      <c r="J1247" s="235"/>
      <c r="K1247" s="235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267</v>
      </c>
      <c r="AU1247" s="243" t="s">
        <v>87</v>
      </c>
      <c r="AV1247" s="13" t="s">
        <v>85</v>
      </c>
      <c r="AW1247" s="13" t="s">
        <v>37</v>
      </c>
      <c r="AX1247" s="13" t="s">
        <v>78</v>
      </c>
      <c r="AY1247" s="243" t="s">
        <v>258</v>
      </c>
    </row>
    <row r="1248" s="14" customFormat="1">
      <c r="A1248" s="14"/>
      <c r="B1248" s="244"/>
      <c r="C1248" s="245"/>
      <c r="D1248" s="229" t="s">
        <v>267</v>
      </c>
      <c r="E1248" s="246" t="s">
        <v>35</v>
      </c>
      <c r="F1248" s="247" t="s">
        <v>1797</v>
      </c>
      <c r="G1248" s="245"/>
      <c r="H1248" s="248">
        <v>9.5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267</v>
      </c>
      <c r="AU1248" s="254" t="s">
        <v>87</v>
      </c>
      <c r="AV1248" s="14" t="s">
        <v>87</v>
      </c>
      <c r="AW1248" s="14" t="s">
        <v>37</v>
      </c>
      <c r="AX1248" s="14" t="s">
        <v>78</v>
      </c>
      <c r="AY1248" s="254" t="s">
        <v>258</v>
      </c>
    </row>
    <row r="1249" s="15" customFormat="1">
      <c r="A1249" s="15"/>
      <c r="B1249" s="255"/>
      <c r="C1249" s="256"/>
      <c r="D1249" s="229" t="s">
        <v>267</v>
      </c>
      <c r="E1249" s="257" t="s">
        <v>35</v>
      </c>
      <c r="F1249" s="258" t="s">
        <v>270</v>
      </c>
      <c r="G1249" s="256"/>
      <c r="H1249" s="259">
        <v>9.5</v>
      </c>
      <c r="I1249" s="260"/>
      <c r="J1249" s="256"/>
      <c r="K1249" s="256"/>
      <c r="L1249" s="261"/>
      <c r="M1249" s="262"/>
      <c r="N1249" s="263"/>
      <c r="O1249" s="263"/>
      <c r="P1249" s="263"/>
      <c r="Q1249" s="263"/>
      <c r="R1249" s="263"/>
      <c r="S1249" s="263"/>
      <c r="T1249" s="264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65" t="s">
        <v>267</v>
      </c>
      <c r="AU1249" s="265" t="s">
        <v>87</v>
      </c>
      <c r="AV1249" s="15" t="s">
        <v>263</v>
      </c>
      <c r="AW1249" s="15" t="s">
        <v>37</v>
      </c>
      <c r="AX1249" s="15" t="s">
        <v>85</v>
      </c>
      <c r="AY1249" s="265" t="s">
        <v>258</v>
      </c>
    </row>
    <row r="1250" s="2" customFormat="1" ht="33" customHeight="1">
      <c r="A1250" s="40"/>
      <c r="B1250" s="41"/>
      <c r="C1250" s="216" t="s">
        <v>1798</v>
      </c>
      <c r="D1250" s="216" t="s">
        <v>260</v>
      </c>
      <c r="E1250" s="217" t="s">
        <v>1799</v>
      </c>
      <c r="F1250" s="218" t="s">
        <v>1800</v>
      </c>
      <c r="G1250" s="219" t="s">
        <v>124</v>
      </c>
      <c r="H1250" s="220">
        <v>49.700000000000003</v>
      </c>
      <c r="I1250" s="221"/>
      <c r="J1250" s="222">
        <f>ROUND(I1250*H1250,2)</f>
        <v>0</v>
      </c>
      <c r="K1250" s="218" t="s">
        <v>273</v>
      </c>
      <c r="L1250" s="46"/>
      <c r="M1250" s="223" t="s">
        <v>35</v>
      </c>
      <c r="N1250" s="224" t="s">
        <v>49</v>
      </c>
      <c r="O1250" s="86"/>
      <c r="P1250" s="225">
        <f>O1250*H1250</f>
        <v>0</v>
      </c>
      <c r="Q1250" s="225">
        <v>0.00042999999999999999</v>
      </c>
      <c r="R1250" s="225">
        <f>Q1250*H1250</f>
        <v>0.021371000000000001</v>
      </c>
      <c r="S1250" s="225">
        <v>0</v>
      </c>
      <c r="T1250" s="226">
        <f>S1250*H1250</f>
        <v>0</v>
      </c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R1250" s="227" t="s">
        <v>425</v>
      </c>
      <c r="AT1250" s="227" t="s">
        <v>260</v>
      </c>
      <c r="AU1250" s="227" t="s">
        <v>87</v>
      </c>
      <c r="AY1250" s="19" t="s">
        <v>258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19" t="s">
        <v>85</v>
      </c>
      <c r="BK1250" s="228">
        <f>ROUND(I1250*H1250,2)</f>
        <v>0</v>
      </c>
      <c r="BL1250" s="19" t="s">
        <v>425</v>
      </c>
      <c r="BM1250" s="227" t="s">
        <v>1801</v>
      </c>
    </row>
    <row r="1251" s="2" customFormat="1">
      <c r="A1251" s="40"/>
      <c r="B1251" s="41"/>
      <c r="C1251" s="42"/>
      <c r="D1251" s="266" t="s">
        <v>275</v>
      </c>
      <c r="E1251" s="42"/>
      <c r="F1251" s="267" t="s">
        <v>1802</v>
      </c>
      <c r="G1251" s="42"/>
      <c r="H1251" s="42"/>
      <c r="I1251" s="231"/>
      <c r="J1251" s="42"/>
      <c r="K1251" s="42"/>
      <c r="L1251" s="46"/>
      <c r="M1251" s="232"/>
      <c r="N1251" s="233"/>
      <c r="O1251" s="86"/>
      <c r="P1251" s="86"/>
      <c r="Q1251" s="86"/>
      <c r="R1251" s="86"/>
      <c r="S1251" s="86"/>
      <c r="T1251" s="87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T1251" s="19" t="s">
        <v>275</v>
      </c>
      <c r="AU1251" s="19" t="s">
        <v>87</v>
      </c>
    </row>
    <row r="1252" s="14" customFormat="1">
      <c r="A1252" s="14"/>
      <c r="B1252" s="244"/>
      <c r="C1252" s="245"/>
      <c r="D1252" s="229" t="s">
        <v>267</v>
      </c>
      <c r="E1252" s="246" t="s">
        <v>35</v>
      </c>
      <c r="F1252" s="247" t="s">
        <v>122</v>
      </c>
      <c r="G1252" s="245"/>
      <c r="H1252" s="248">
        <v>49.700000000000003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267</v>
      </c>
      <c r="AU1252" s="254" t="s">
        <v>87</v>
      </c>
      <c r="AV1252" s="14" t="s">
        <v>87</v>
      </c>
      <c r="AW1252" s="14" t="s">
        <v>37</v>
      </c>
      <c r="AX1252" s="14" t="s">
        <v>85</v>
      </c>
      <c r="AY1252" s="254" t="s">
        <v>258</v>
      </c>
    </row>
    <row r="1253" s="2" customFormat="1" ht="16.5" customHeight="1">
      <c r="A1253" s="40"/>
      <c r="B1253" s="41"/>
      <c r="C1253" s="216" t="s">
        <v>1803</v>
      </c>
      <c r="D1253" s="216" t="s">
        <v>260</v>
      </c>
      <c r="E1253" s="217" t="s">
        <v>1804</v>
      </c>
      <c r="F1253" s="218" t="s">
        <v>1805</v>
      </c>
      <c r="G1253" s="219" t="s">
        <v>117</v>
      </c>
      <c r="H1253" s="220">
        <v>4.5499999999999998</v>
      </c>
      <c r="I1253" s="221"/>
      <c r="J1253" s="222">
        <f>ROUND(I1253*H1253,2)</f>
        <v>0</v>
      </c>
      <c r="K1253" s="218" t="s">
        <v>273</v>
      </c>
      <c r="L1253" s="46"/>
      <c r="M1253" s="223" t="s">
        <v>35</v>
      </c>
      <c r="N1253" s="224" t="s">
        <v>49</v>
      </c>
      <c r="O1253" s="86"/>
      <c r="P1253" s="225">
        <f>O1253*H1253</f>
        <v>0</v>
      </c>
      <c r="Q1253" s="225">
        <v>0</v>
      </c>
      <c r="R1253" s="225">
        <f>Q1253*H1253</f>
        <v>0</v>
      </c>
      <c r="S1253" s="225">
        <v>0.035299999999999998</v>
      </c>
      <c r="T1253" s="226">
        <f>S1253*H1253</f>
        <v>0.16061499999999998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7" t="s">
        <v>425</v>
      </c>
      <c r="AT1253" s="227" t="s">
        <v>260</v>
      </c>
      <c r="AU1253" s="227" t="s">
        <v>87</v>
      </c>
      <c r="AY1253" s="19" t="s">
        <v>258</v>
      </c>
      <c r="BE1253" s="228">
        <f>IF(N1253="základní",J1253,0)</f>
        <v>0</v>
      </c>
      <c r="BF1253" s="228">
        <f>IF(N1253="snížená",J1253,0)</f>
        <v>0</v>
      </c>
      <c r="BG1253" s="228">
        <f>IF(N1253="zákl. přenesená",J1253,0)</f>
        <v>0</v>
      </c>
      <c r="BH1253" s="228">
        <f>IF(N1253="sníž. přenesená",J1253,0)</f>
        <v>0</v>
      </c>
      <c r="BI1253" s="228">
        <f>IF(N1253="nulová",J1253,0)</f>
        <v>0</v>
      </c>
      <c r="BJ1253" s="19" t="s">
        <v>85</v>
      </c>
      <c r="BK1253" s="228">
        <f>ROUND(I1253*H1253,2)</f>
        <v>0</v>
      </c>
      <c r="BL1253" s="19" t="s">
        <v>425</v>
      </c>
      <c r="BM1253" s="227" t="s">
        <v>1806</v>
      </c>
    </row>
    <row r="1254" s="2" customFormat="1">
      <c r="A1254" s="40"/>
      <c r="B1254" s="41"/>
      <c r="C1254" s="42"/>
      <c r="D1254" s="266" t="s">
        <v>275</v>
      </c>
      <c r="E1254" s="42"/>
      <c r="F1254" s="267" t="s">
        <v>1807</v>
      </c>
      <c r="G1254" s="42"/>
      <c r="H1254" s="42"/>
      <c r="I1254" s="231"/>
      <c r="J1254" s="42"/>
      <c r="K1254" s="42"/>
      <c r="L1254" s="46"/>
      <c r="M1254" s="232"/>
      <c r="N1254" s="233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275</v>
      </c>
      <c r="AU1254" s="19" t="s">
        <v>87</v>
      </c>
    </row>
    <row r="1255" s="13" customFormat="1">
      <c r="A1255" s="13"/>
      <c r="B1255" s="234"/>
      <c r="C1255" s="235"/>
      <c r="D1255" s="229" t="s">
        <v>267</v>
      </c>
      <c r="E1255" s="236" t="s">
        <v>35</v>
      </c>
      <c r="F1255" s="237" t="s">
        <v>1796</v>
      </c>
      <c r="G1255" s="235"/>
      <c r="H1255" s="236" t="s">
        <v>35</v>
      </c>
      <c r="I1255" s="238"/>
      <c r="J1255" s="235"/>
      <c r="K1255" s="235"/>
      <c r="L1255" s="239"/>
      <c r="M1255" s="240"/>
      <c r="N1255" s="241"/>
      <c r="O1255" s="241"/>
      <c r="P1255" s="241"/>
      <c r="Q1255" s="241"/>
      <c r="R1255" s="241"/>
      <c r="S1255" s="241"/>
      <c r="T1255" s="24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3" t="s">
        <v>267</v>
      </c>
      <c r="AU1255" s="243" t="s">
        <v>87</v>
      </c>
      <c r="AV1255" s="13" t="s">
        <v>85</v>
      </c>
      <c r="AW1255" s="13" t="s">
        <v>37</v>
      </c>
      <c r="AX1255" s="13" t="s">
        <v>78</v>
      </c>
      <c r="AY1255" s="243" t="s">
        <v>258</v>
      </c>
    </row>
    <row r="1256" s="14" customFormat="1">
      <c r="A1256" s="14"/>
      <c r="B1256" s="244"/>
      <c r="C1256" s="245"/>
      <c r="D1256" s="229" t="s">
        <v>267</v>
      </c>
      <c r="E1256" s="246" t="s">
        <v>35</v>
      </c>
      <c r="F1256" s="247" t="s">
        <v>1808</v>
      </c>
      <c r="G1256" s="245"/>
      <c r="H1256" s="248">
        <v>4.5499999999999998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267</v>
      </c>
      <c r="AU1256" s="254" t="s">
        <v>87</v>
      </c>
      <c r="AV1256" s="14" t="s">
        <v>87</v>
      </c>
      <c r="AW1256" s="14" t="s">
        <v>37</v>
      </c>
      <c r="AX1256" s="14" t="s">
        <v>78</v>
      </c>
      <c r="AY1256" s="254" t="s">
        <v>258</v>
      </c>
    </row>
    <row r="1257" s="15" customFormat="1">
      <c r="A1257" s="15"/>
      <c r="B1257" s="255"/>
      <c r="C1257" s="256"/>
      <c r="D1257" s="229" t="s">
        <v>267</v>
      </c>
      <c r="E1257" s="257" t="s">
        <v>35</v>
      </c>
      <c r="F1257" s="258" t="s">
        <v>270</v>
      </c>
      <c r="G1257" s="256"/>
      <c r="H1257" s="259">
        <v>4.5499999999999998</v>
      </c>
      <c r="I1257" s="260"/>
      <c r="J1257" s="256"/>
      <c r="K1257" s="256"/>
      <c r="L1257" s="261"/>
      <c r="M1257" s="262"/>
      <c r="N1257" s="263"/>
      <c r="O1257" s="263"/>
      <c r="P1257" s="263"/>
      <c r="Q1257" s="263"/>
      <c r="R1257" s="263"/>
      <c r="S1257" s="263"/>
      <c r="T1257" s="264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65" t="s">
        <v>267</v>
      </c>
      <c r="AU1257" s="265" t="s">
        <v>87</v>
      </c>
      <c r="AV1257" s="15" t="s">
        <v>263</v>
      </c>
      <c r="AW1257" s="15" t="s">
        <v>37</v>
      </c>
      <c r="AX1257" s="15" t="s">
        <v>85</v>
      </c>
      <c r="AY1257" s="265" t="s">
        <v>258</v>
      </c>
    </row>
    <row r="1258" s="2" customFormat="1" ht="37.8" customHeight="1">
      <c r="A1258" s="40"/>
      <c r="B1258" s="41"/>
      <c r="C1258" s="216" t="s">
        <v>1809</v>
      </c>
      <c r="D1258" s="216" t="s">
        <v>260</v>
      </c>
      <c r="E1258" s="217" t="s">
        <v>1810</v>
      </c>
      <c r="F1258" s="218" t="s">
        <v>1811</v>
      </c>
      <c r="G1258" s="219" t="s">
        <v>117</v>
      </c>
      <c r="H1258" s="220">
        <v>76.519999999999996</v>
      </c>
      <c r="I1258" s="221"/>
      <c r="J1258" s="222">
        <f>ROUND(I1258*H1258,2)</f>
        <v>0</v>
      </c>
      <c r="K1258" s="218" t="s">
        <v>273</v>
      </c>
      <c r="L1258" s="46"/>
      <c r="M1258" s="223" t="s">
        <v>35</v>
      </c>
      <c r="N1258" s="224" t="s">
        <v>49</v>
      </c>
      <c r="O1258" s="86"/>
      <c r="P1258" s="225">
        <f>O1258*H1258</f>
        <v>0</v>
      </c>
      <c r="Q1258" s="225">
        <v>0.0089999999999999993</v>
      </c>
      <c r="R1258" s="225">
        <f>Q1258*H1258</f>
        <v>0.68867999999999996</v>
      </c>
      <c r="S1258" s="225">
        <v>0</v>
      </c>
      <c r="T1258" s="226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7" t="s">
        <v>425</v>
      </c>
      <c r="AT1258" s="227" t="s">
        <v>260</v>
      </c>
      <c r="AU1258" s="227" t="s">
        <v>87</v>
      </c>
      <c r="AY1258" s="19" t="s">
        <v>258</v>
      </c>
      <c r="BE1258" s="228">
        <f>IF(N1258="základní",J1258,0)</f>
        <v>0</v>
      </c>
      <c r="BF1258" s="228">
        <f>IF(N1258="snížená",J1258,0)</f>
        <v>0</v>
      </c>
      <c r="BG1258" s="228">
        <f>IF(N1258="zákl. přenesená",J1258,0)</f>
        <v>0</v>
      </c>
      <c r="BH1258" s="228">
        <f>IF(N1258="sníž. přenesená",J1258,0)</f>
        <v>0</v>
      </c>
      <c r="BI1258" s="228">
        <f>IF(N1258="nulová",J1258,0)</f>
        <v>0</v>
      </c>
      <c r="BJ1258" s="19" t="s">
        <v>85</v>
      </c>
      <c r="BK1258" s="228">
        <f>ROUND(I1258*H1258,2)</f>
        <v>0</v>
      </c>
      <c r="BL1258" s="19" t="s">
        <v>425</v>
      </c>
      <c r="BM1258" s="227" t="s">
        <v>1812</v>
      </c>
    </row>
    <row r="1259" s="2" customFormat="1">
      <c r="A1259" s="40"/>
      <c r="B1259" s="41"/>
      <c r="C1259" s="42"/>
      <c r="D1259" s="266" t="s">
        <v>275</v>
      </c>
      <c r="E1259" s="42"/>
      <c r="F1259" s="267" t="s">
        <v>1813</v>
      </c>
      <c r="G1259" s="42"/>
      <c r="H1259" s="42"/>
      <c r="I1259" s="231"/>
      <c r="J1259" s="42"/>
      <c r="K1259" s="42"/>
      <c r="L1259" s="46"/>
      <c r="M1259" s="232"/>
      <c r="N1259" s="233"/>
      <c r="O1259" s="86"/>
      <c r="P1259" s="86"/>
      <c r="Q1259" s="86"/>
      <c r="R1259" s="86"/>
      <c r="S1259" s="86"/>
      <c r="T1259" s="87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T1259" s="19" t="s">
        <v>275</v>
      </c>
      <c r="AU1259" s="19" t="s">
        <v>87</v>
      </c>
    </row>
    <row r="1260" s="14" customFormat="1">
      <c r="A1260" s="14"/>
      <c r="B1260" s="244"/>
      <c r="C1260" s="245"/>
      <c r="D1260" s="229" t="s">
        <v>267</v>
      </c>
      <c r="E1260" s="246" t="s">
        <v>35</v>
      </c>
      <c r="F1260" s="247" t="s">
        <v>1814</v>
      </c>
      <c r="G1260" s="245"/>
      <c r="H1260" s="248">
        <v>76.519999999999996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267</v>
      </c>
      <c r="AU1260" s="254" t="s">
        <v>87</v>
      </c>
      <c r="AV1260" s="14" t="s">
        <v>87</v>
      </c>
      <c r="AW1260" s="14" t="s">
        <v>37</v>
      </c>
      <c r="AX1260" s="14" t="s">
        <v>78</v>
      </c>
      <c r="AY1260" s="254" t="s">
        <v>258</v>
      </c>
    </row>
    <row r="1261" s="15" customFormat="1">
      <c r="A1261" s="15"/>
      <c r="B1261" s="255"/>
      <c r="C1261" s="256"/>
      <c r="D1261" s="229" t="s">
        <v>267</v>
      </c>
      <c r="E1261" s="257" t="s">
        <v>35</v>
      </c>
      <c r="F1261" s="258" t="s">
        <v>270</v>
      </c>
      <c r="G1261" s="256"/>
      <c r="H1261" s="259">
        <v>76.519999999999996</v>
      </c>
      <c r="I1261" s="260"/>
      <c r="J1261" s="256"/>
      <c r="K1261" s="256"/>
      <c r="L1261" s="261"/>
      <c r="M1261" s="262"/>
      <c r="N1261" s="263"/>
      <c r="O1261" s="263"/>
      <c r="P1261" s="263"/>
      <c r="Q1261" s="263"/>
      <c r="R1261" s="263"/>
      <c r="S1261" s="263"/>
      <c r="T1261" s="264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5" t="s">
        <v>267</v>
      </c>
      <c r="AU1261" s="265" t="s">
        <v>87</v>
      </c>
      <c r="AV1261" s="15" t="s">
        <v>263</v>
      </c>
      <c r="AW1261" s="15" t="s">
        <v>37</v>
      </c>
      <c r="AX1261" s="15" t="s">
        <v>85</v>
      </c>
      <c r="AY1261" s="265" t="s">
        <v>258</v>
      </c>
    </row>
    <row r="1262" s="2" customFormat="1" ht="24.15" customHeight="1">
      <c r="A1262" s="40"/>
      <c r="B1262" s="41"/>
      <c r="C1262" s="279" t="s">
        <v>1815</v>
      </c>
      <c r="D1262" s="279" t="s">
        <v>419</v>
      </c>
      <c r="E1262" s="280" t="s">
        <v>1816</v>
      </c>
      <c r="F1262" s="281" t="s">
        <v>1817</v>
      </c>
      <c r="G1262" s="282" t="s">
        <v>117</v>
      </c>
      <c r="H1262" s="283">
        <v>119.886</v>
      </c>
      <c r="I1262" s="284"/>
      <c r="J1262" s="285">
        <f>ROUND(I1262*H1262,2)</f>
        <v>0</v>
      </c>
      <c r="K1262" s="281" t="s">
        <v>273</v>
      </c>
      <c r="L1262" s="286"/>
      <c r="M1262" s="287" t="s">
        <v>35</v>
      </c>
      <c r="N1262" s="288" t="s">
        <v>49</v>
      </c>
      <c r="O1262" s="86"/>
      <c r="P1262" s="225">
        <f>O1262*H1262</f>
        <v>0</v>
      </c>
      <c r="Q1262" s="225">
        <v>0.023</v>
      </c>
      <c r="R1262" s="225">
        <f>Q1262*H1262</f>
        <v>2.7573779999999997</v>
      </c>
      <c r="S1262" s="225">
        <v>0</v>
      </c>
      <c r="T1262" s="226">
        <f>S1262*H1262</f>
        <v>0</v>
      </c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R1262" s="227" t="s">
        <v>539</v>
      </c>
      <c r="AT1262" s="227" t="s">
        <v>419</v>
      </c>
      <c r="AU1262" s="227" t="s">
        <v>87</v>
      </c>
      <c r="AY1262" s="19" t="s">
        <v>258</v>
      </c>
      <c r="BE1262" s="228">
        <f>IF(N1262="základní",J1262,0)</f>
        <v>0</v>
      </c>
      <c r="BF1262" s="228">
        <f>IF(N1262="snížená",J1262,0)</f>
        <v>0</v>
      </c>
      <c r="BG1262" s="228">
        <f>IF(N1262="zákl. přenesená",J1262,0)</f>
        <v>0</v>
      </c>
      <c r="BH1262" s="228">
        <f>IF(N1262="sníž. přenesená",J1262,0)</f>
        <v>0</v>
      </c>
      <c r="BI1262" s="228">
        <f>IF(N1262="nulová",J1262,0)</f>
        <v>0</v>
      </c>
      <c r="BJ1262" s="19" t="s">
        <v>85</v>
      </c>
      <c r="BK1262" s="228">
        <f>ROUND(I1262*H1262,2)</f>
        <v>0</v>
      </c>
      <c r="BL1262" s="19" t="s">
        <v>425</v>
      </c>
      <c r="BM1262" s="227" t="s">
        <v>1818</v>
      </c>
    </row>
    <row r="1263" s="14" customFormat="1">
      <c r="A1263" s="14"/>
      <c r="B1263" s="244"/>
      <c r="C1263" s="245"/>
      <c r="D1263" s="229" t="s">
        <v>267</v>
      </c>
      <c r="E1263" s="246" t="s">
        <v>35</v>
      </c>
      <c r="F1263" s="247" t="s">
        <v>1819</v>
      </c>
      <c r="G1263" s="245"/>
      <c r="H1263" s="248">
        <v>91.823999999999998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267</v>
      </c>
      <c r="AU1263" s="254" t="s">
        <v>87</v>
      </c>
      <c r="AV1263" s="14" t="s">
        <v>87</v>
      </c>
      <c r="AW1263" s="14" t="s">
        <v>37</v>
      </c>
      <c r="AX1263" s="14" t="s">
        <v>78</v>
      </c>
      <c r="AY1263" s="254" t="s">
        <v>258</v>
      </c>
    </row>
    <row r="1264" s="14" customFormat="1">
      <c r="A1264" s="14"/>
      <c r="B1264" s="244"/>
      <c r="C1264" s="245"/>
      <c r="D1264" s="229" t="s">
        <v>267</v>
      </c>
      <c r="E1264" s="246" t="s">
        <v>35</v>
      </c>
      <c r="F1264" s="247" t="s">
        <v>1820</v>
      </c>
      <c r="G1264" s="245"/>
      <c r="H1264" s="248">
        <v>12.425000000000001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267</v>
      </c>
      <c r="AU1264" s="254" t="s">
        <v>87</v>
      </c>
      <c r="AV1264" s="14" t="s">
        <v>87</v>
      </c>
      <c r="AW1264" s="14" t="s">
        <v>37</v>
      </c>
      <c r="AX1264" s="14" t="s">
        <v>78</v>
      </c>
      <c r="AY1264" s="254" t="s">
        <v>258</v>
      </c>
    </row>
    <row r="1265" s="15" customFormat="1">
      <c r="A1265" s="15"/>
      <c r="B1265" s="255"/>
      <c r="C1265" s="256"/>
      <c r="D1265" s="229" t="s">
        <v>267</v>
      </c>
      <c r="E1265" s="257" t="s">
        <v>35</v>
      </c>
      <c r="F1265" s="258" t="s">
        <v>270</v>
      </c>
      <c r="G1265" s="256"/>
      <c r="H1265" s="259">
        <v>104.249</v>
      </c>
      <c r="I1265" s="260"/>
      <c r="J1265" s="256"/>
      <c r="K1265" s="256"/>
      <c r="L1265" s="261"/>
      <c r="M1265" s="262"/>
      <c r="N1265" s="263"/>
      <c r="O1265" s="263"/>
      <c r="P1265" s="263"/>
      <c r="Q1265" s="263"/>
      <c r="R1265" s="263"/>
      <c r="S1265" s="263"/>
      <c r="T1265" s="264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5" t="s">
        <v>267</v>
      </c>
      <c r="AU1265" s="265" t="s">
        <v>87</v>
      </c>
      <c r="AV1265" s="15" t="s">
        <v>263</v>
      </c>
      <c r="AW1265" s="15" t="s">
        <v>37</v>
      </c>
      <c r="AX1265" s="15" t="s">
        <v>85</v>
      </c>
      <c r="AY1265" s="265" t="s">
        <v>258</v>
      </c>
    </row>
    <row r="1266" s="14" customFormat="1">
      <c r="A1266" s="14"/>
      <c r="B1266" s="244"/>
      <c r="C1266" s="245"/>
      <c r="D1266" s="229" t="s">
        <v>267</v>
      </c>
      <c r="E1266" s="245"/>
      <c r="F1266" s="247" t="s">
        <v>1821</v>
      </c>
      <c r="G1266" s="245"/>
      <c r="H1266" s="248">
        <v>119.886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267</v>
      </c>
      <c r="AU1266" s="254" t="s">
        <v>87</v>
      </c>
      <c r="AV1266" s="14" t="s">
        <v>87</v>
      </c>
      <c r="AW1266" s="14" t="s">
        <v>4</v>
      </c>
      <c r="AX1266" s="14" t="s">
        <v>85</v>
      </c>
      <c r="AY1266" s="254" t="s">
        <v>258</v>
      </c>
    </row>
    <row r="1267" s="2" customFormat="1" ht="24.15" customHeight="1">
      <c r="A1267" s="40"/>
      <c r="B1267" s="41"/>
      <c r="C1267" s="216" t="s">
        <v>1822</v>
      </c>
      <c r="D1267" s="216" t="s">
        <v>260</v>
      </c>
      <c r="E1267" s="217" t="s">
        <v>1823</v>
      </c>
      <c r="F1267" s="218" t="s">
        <v>1824</v>
      </c>
      <c r="G1267" s="219" t="s">
        <v>117</v>
      </c>
      <c r="H1267" s="220">
        <v>39.975000000000001</v>
      </c>
      <c r="I1267" s="221"/>
      <c r="J1267" s="222">
        <f>ROUND(I1267*H1267,2)</f>
        <v>0</v>
      </c>
      <c r="K1267" s="218" t="s">
        <v>273</v>
      </c>
      <c r="L1267" s="46"/>
      <c r="M1267" s="223" t="s">
        <v>35</v>
      </c>
      <c r="N1267" s="224" t="s">
        <v>49</v>
      </c>
      <c r="O1267" s="86"/>
      <c r="P1267" s="225">
        <f>O1267*H1267</f>
        <v>0</v>
      </c>
      <c r="Q1267" s="225">
        <v>0.0015</v>
      </c>
      <c r="R1267" s="225">
        <f>Q1267*H1267</f>
        <v>0.059962500000000002</v>
      </c>
      <c r="S1267" s="225">
        <v>0</v>
      </c>
      <c r="T1267" s="226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27" t="s">
        <v>425</v>
      </c>
      <c r="AT1267" s="227" t="s">
        <v>260</v>
      </c>
      <c r="AU1267" s="227" t="s">
        <v>87</v>
      </c>
      <c r="AY1267" s="19" t="s">
        <v>258</v>
      </c>
      <c r="BE1267" s="228">
        <f>IF(N1267="základní",J1267,0)</f>
        <v>0</v>
      </c>
      <c r="BF1267" s="228">
        <f>IF(N1267="snížená",J1267,0)</f>
        <v>0</v>
      </c>
      <c r="BG1267" s="228">
        <f>IF(N1267="zákl. přenesená",J1267,0)</f>
        <v>0</v>
      </c>
      <c r="BH1267" s="228">
        <f>IF(N1267="sníž. přenesená",J1267,0)</f>
        <v>0</v>
      </c>
      <c r="BI1267" s="228">
        <f>IF(N1267="nulová",J1267,0)</f>
        <v>0</v>
      </c>
      <c r="BJ1267" s="19" t="s">
        <v>85</v>
      </c>
      <c r="BK1267" s="228">
        <f>ROUND(I1267*H1267,2)</f>
        <v>0</v>
      </c>
      <c r="BL1267" s="19" t="s">
        <v>425</v>
      </c>
      <c r="BM1267" s="227" t="s">
        <v>1825</v>
      </c>
    </row>
    <row r="1268" s="2" customFormat="1">
      <c r="A1268" s="40"/>
      <c r="B1268" s="41"/>
      <c r="C1268" s="42"/>
      <c r="D1268" s="266" t="s">
        <v>275</v>
      </c>
      <c r="E1268" s="42"/>
      <c r="F1268" s="267" t="s">
        <v>1826</v>
      </c>
      <c r="G1268" s="42"/>
      <c r="H1268" s="42"/>
      <c r="I1268" s="231"/>
      <c r="J1268" s="42"/>
      <c r="K1268" s="42"/>
      <c r="L1268" s="46"/>
      <c r="M1268" s="232"/>
      <c r="N1268" s="233"/>
      <c r="O1268" s="86"/>
      <c r="P1268" s="86"/>
      <c r="Q1268" s="86"/>
      <c r="R1268" s="86"/>
      <c r="S1268" s="86"/>
      <c r="T1268" s="87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275</v>
      </c>
      <c r="AU1268" s="19" t="s">
        <v>87</v>
      </c>
    </row>
    <row r="1269" s="14" customFormat="1">
      <c r="A1269" s="14"/>
      <c r="B1269" s="244"/>
      <c r="C1269" s="245"/>
      <c r="D1269" s="229" t="s">
        <v>267</v>
      </c>
      <c r="E1269" s="246" t="s">
        <v>35</v>
      </c>
      <c r="F1269" s="247" t="s">
        <v>1827</v>
      </c>
      <c r="G1269" s="245"/>
      <c r="H1269" s="248">
        <v>5.5250000000000004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267</v>
      </c>
      <c r="AU1269" s="254" t="s">
        <v>87</v>
      </c>
      <c r="AV1269" s="14" t="s">
        <v>87</v>
      </c>
      <c r="AW1269" s="14" t="s">
        <v>37</v>
      </c>
      <c r="AX1269" s="14" t="s">
        <v>78</v>
      </c>
      <c r="AY1269" s="254" t="s">
        <v>258</v>
      </c>
    </row>
    <row r="1270" s="14" customFormat="1">
      <c r="A1270" s="14"/>
      <c r="B1270" s="244"/>
      <c r="C1270" s="245"/>
      <c r="D1270" s="229" t="s">
        <v>267</v>
      </c>
      <c r="E1270" s="246" t="s">
        <v>35</v>
      </c>
      <c r="F1270" s="247" t="s">
        <v>1828</v>
      </c>
      <c r="G1270" s="245"/>
      <c r="H1270" s="248">
        <v>7.2999999999999998</v>
      </c>
      <c r="I1270" s="249"/>
      <c r="J1270" s="245"/>
      <c r="K1270" s="245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4" t="s">
        <v>267</v>
      </c>
      <c r="AU1270" s="254" t="s">
        <v>87</v>
      </c>
      <c r="AV1270" s="14" t="s">
        <v>87</v>
      </c>
      <c r="AW1270" s="14" t="s">
        <v>37</v>
      </c>
      <c r="AX1270" s="14" t="s">
        <v>78</v>
      </c>
      <c r="AY1270" s="254" t="s">
        <v>258</v>
      </c>
    </row>
    <row r="1271" s="14" customFormat="1">
      <c r="A1271" s="14"/>
      <c r="B1271" s="244"/>
      <c r="C1271" s="245"/>
      <c r="D1271" s="229" t="s">
        <v>267</v>
      </c>
      <c r="E1271" s="246" t="s">
        <v>35</v>
      </c>
      <c r="F1271" s="247" t="s">
        <v>1829</v>
      </c>
      <c r="G1271" s="245"/>
      <c r="H1271" s="248">
        <v>7.75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267</v>
      </c>
      <c r="AU1271" s="254" t="s">
        <v>87</v>
      </c>
      <c r="AV1271" s="14" t="s">
        <v>87</v>
      </c>
      <c r="AW1271" s="14" t="s">
        <v>37</v>
      </c>
      <c r="AX1271" s="14" t="s">
        <v>78</v>
      </c>
      <c r="AY1271" s="254" t="s">
        <v>258</v>
      </c>
    </row>
    <row r="1272" s="14" customFormat="1">
      <c r="A1272" s="14"/>
      <c r="B1272" s="244"/>
      <c r="C1272" s="245"/>
      <c r="D1272" s="229" t="s">
        <v>267</v>
      </c>
      <c r="E1272" s="246" t="s">
        <v>35</v>
      </c>
      <c r="F1272" s="247" t="s">
        <v>1830</v>
      </c>
      <c r="G1272" s="245"/>
      <c r="H1272" s="248">
        <v>6.1500000000000004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267</v>
      </c>
      <c r="AU1272" s="254" t="s">
        <v>87</v>
      </c>
      <c r="AV1272" s="14" t="s">
        <v>87</v>
      </c>
      <c r="AW1272" s="14" t="s">
        <v>37</v>
      </c>
      <c r="AX1272" s="14" t="s">
        <v>78</v>
      </c>
      <c r="AY1272" s="254" t="s">
        <v>258</v>
      </c>
    </row>
    <row r="1273" s="14" customFormat="1">
      <c r="A1273" s="14"/>
      <c r="B1273" s="244"/>
      <c r="C1273" s="245"/>
      <c r="D1273" s="229" t="s">
        <v>267</v>
      </c>
      <c r="E1273" s="246" t="s">
        <v>35</v>
      </c>
      <c r="F1273" s="247" t="s">
        <v>1831</v>
      </c>
      <c r="G1273" s="245"/>
      <c r="H1273" s="248">
        <v>6.625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267</v>
      </c>
      <c r="AU1273" s="254" t="s">
        <v>87</v>
      </c>
      <c r="AV1273" s="14" t="s">
        <v>87</v>
      </c>
      <c r="AW1273" s="14" t="s">
        <v>37</v>
      </c>
      <c r="AX1273" s="14" t="s">
        <v>78</v>
      </c>
      <c r="AY1273" s="254" t="s">
        <v>258</v>
      </c>
    </row>
    <row r="1274" s="14" customFormat="1">
      <c r="A1274" s="14"/>
      <c r="B1274" s="244"/>
      <c r="C1274" s="245"/>
      <c r="D1274" s="229" t="s">
        <v>267</v>
      </c>
      <c r="E1274" s="246" t="s">
        <v>35</v>
      </c>
      <c r="F1274" s="247" t="s">
        <v>1832</v>
      </c>
      <c r="G1274" s="245"/>
      <c r="H1274" s="248">
        <v>6.625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267</v>
      </c>
      <c r="AU1274" s="254" t="s">
        <v>87</v>
      </c>
      <c r="AV1274" s="14" t="s">
        <v>87</v>
      </c>
      <c r="AW1274" s="14" t="s">
        <v>37</v>
      </c>
      <c r="AX1274" s="14" t="s">
        <v>78</v>
      </c>
      <c r="AY1274" s="254" t="s">
        <v>258</v>
      </c>
    </row>
    <row r="1275" s="15" customFormat="1">
      <c r="A1275" s="15"/>
      <c r="B1275" s="255"/>
      <c r="C1275" s="256"/>
      <c r="D1275" s="229" t="s">
        <v>267</v>
      </c>
      <c r="E1275" s="257" t="s">
        <v>35</v>
      </c>
      <c r="F1275" s="258" t="s">
        <v>270</v>
      </c>
      <c r="G1275" s="256"/>
      <c r="H1275" s="259">
        <v>39.975000000000001</v>
      </c>
      <c r="I1275" s="260"/>
      <c r="J1275" s="256"/>
      <c r="K1275" s="256"/>
      <c r="L1275" s="261"/>
      <c r="M1275" s="262"/>
      <c r="N1275" s="263"/>
      <c r="O1275" s="263"/>
      <c r="P1275" s="263"/>
      <c r="Q1275" s="263"/>
      <c r="R1275" s="263"/>
      <c r="S1275" s="263"/>
      <c r="T1275" s="264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65" t="s">
        <v>267</v>
      </c>
      <c r="AU1275" s="265" t="s">
        <v>87</v>
      </c>
      <c r="AV1275" s="15" t="s">
        <v>263</v>
      </c>
      <c r="AW1275" s="15" t="s">
        <v>37</v>
      </c>
      <c r="AX1275" s="15" t="s">
        <v>85</v>
      </c>
      <c r="AY1275" s="265" t="s">
        <v>258</v>
      </c>
    </row>
    <row r="1276" s="2" customFormat="1" ht="44.25" customHeight="1">
      <c r="A1276" s="40"/>
      <c r="B1276" s="41"/>
      <c r="C1276" s="216" t="s">
        <v>1833</v>
      </c>
      <c r="D1276" s="216" t="s">
        <v>260</v>
      </c>
      <c r="E1276" s="217" t="s">
        <v>1834</v>
      </c>
      <c r="F1276" s="218" t="s">
        <v>1835</v>
      </c>
      <c r="G1276" s="219" t="s">
        <v>1253</v>
      </c>
      <c r="H1276" s="289"/>
      <c r="I1276" s="221"/>
      <c r="J1276" s="222">
        <f>ROUND(I1276*H1276,2)</f>
        <v>0</v>
      </c>
      <c r="K1276" s="218" t="s">
        <v>273</v>
      </c>
      <c r="L1276" s="46"/>
      <c r="M1276" s="223" t="s">
        <v>35</v>
      </c>
      <c r="N1276" s="224" t="s">
        <v>49</v>
      </c>
      <c r="O1276" s="86"/>
      <c r="P1276" s="225">
        <f>O1276*H1276</f>
        <v>0</v>
      </c>
      <c r="Q1276" s="225">
        <v>0</v>
      </c>
      <c r="R1276" s="225">
        <f>Q1276*H1276</f>
        <v>0</v>
      </c>
      <c r="S1276" s="225">
        <v>0</v>
      </c>
      <c r="T1276" s="226">
        <f>S1276*H1276</f>
        <v>0</v>
      </c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R1276" s="227" t="s">
        <v>425</v>
      </c>
      <c r="AT1276" s="227" t="s">
        <v>260</v>
      </c>
      <c r="AU1276" s="227" t="s">
        <v>87</v>
      </c>
      <c r="AY1276" s="19" t="s">
        <v>258</v>
      </c>
      <c r="BE1276" s="228">
        <f>IF(N1276="základní",J1276,0)</f>
        <v>0</v>
      </c>
      <c r="BF1276" s="228">
        <f>IF(N1276="snížená",J1276,0)</f>
        <v>0</v>
      </c>
      <c r="BG1276" s="228">
        <f>IF(N1276="zákl. přenesená",J1276,0)</f>
        <v>0</v>
      </c>
      <c r="BH1276" s="228">
        <f>IF(N1276="sníž. přenesená",J1276,0)</f>
        <v>0</v>
      </c>
      <c r="BI1276" s="228">
        <f>IF(N1276="nulová",J1276,0)</f>
        <v>0</v>
      </c>
      <c r="BJ1276" s="19" t="s">
        <v>85</v>
      </c>
      <c r="BK1276" s="228">
        <f>ROUND(I1276*H1276,2)</f>
        <v>0</v>
      </c>
      <c r="BL1276" s="19" t="s">
        <v>425</v>
      </c>
      <c r="BM1276" s="227" t="s">
        <v>1836</v>
      </c>
    </row>
    <row r="1277" s="2" customFormat="1">
      <c r="A1277" s="40"/>
      <c r="B1277" s="41"/>
      <c r="C1277" s="42"/>
      <c r="D1277" s="266" t="s">
        <v>275</v>
      </c>
      <c r="E1277" s="42"/>
      <c r="F1277" s="267" t="s">
        <v>1837</v>
      </c>
      <c r="G1277" s="42"/>
      <c r="H1277" s="42"/>
      <c r="I1277" s="231"/>
      <c r="J1277" s="42"/>
      <c r="K1277" s="42"/>
      <c r="L1277" s="46"/>
      <c r="M1277" s="232"/>
      <c r="N1277" s="233"/>
      <c r="O1277" s="86"/>
      <c r="P1277" s="86"/>
      <c r="Q1277" s="86"/>
      <c r="R1277" s="86"/>
      <c r="S1277" s="86"/>
      <c r="T1277" s="87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275</v>
      </c>
      <c r="AU1277" s="19" t="s">
        <v>87</v>
      </c>
    </row>
    <row r="1278" s="12" customFormat="1" ht="22.8" customHeight="1">
      <c r="A1278" s="12"/>
      <c r="B1278" s="200"/>
      <c r="C1278" s="201"/>
      <c r="D1278" s="202" t="s">
        <v>77</v>
      </c>
      <c r="E1278" s="214" t="s">
        <v>1838</v>
      </c>
      <c r="F1278" s="214" t="s">
        <v>1839</v>
      </c>
      <c r="G1278" s="201"/>
      <c r="H1278" s="201"/>
      <c r="I1278" s="204"/>
      <c r="J1278" s="215">
        <f>BK1278</f>
        <v>0</v>
      </c>
      <c r="K1278" s="201"/>
      <c r="L1278" s="206"/>
      <c r="M1278" s="207"/>
      <c r="N1278" s="208"/>
      <c r="O1278" s="208"/>
      <c r="P1278" s="209">
        <f>SUM(P1279:P1338)</f>
        <v>0</v>
      </c>
      <c r="Q1278" s="208"/>
      <c r="R1278" s="209">
        <f>SUM(R1279:R1338)</f>
        <v>1.5254627999999999</v>
      </c>
      <c r="S1278" s="208"/>
      <c r="T1278" s="210">
        <f>SUM(T1279:T1338)</f>
        <v>0.23060999999999998</v>
      </c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R1278" s="211" t="s">
        <v>87</v>
      </c>
      <c r="AT1278" s="212" t="s">
        <v>77</v>
      </c>
      <c r="AU1278" s="212" t="s">
        <v>85</v>
      </c>
      <c r="AY1278" s="211" t="s">
        <v>258</v>
      </c>
      <c r="BK1278" s="213">
        <f>SUM(BK1279:BK1338)</f>
        <v>0</v>
      </c>
    </row>
    <row r="1279" s="2" customFormat="1" ht="37.8" customHeight="1">
      <c r="A1279" s="40"/>
      <c r="B1279" s="41"/>
      <c r="C1279" s="216" t="s">
        <v>1840</v>
      </c>
      <c r="D1279" s="216" t="s">
        <v>260</v>
      </c>
      <c r="E1279" s="217" t="s">
        <v>1841</v>
      </c>
      <c r="F1279" s="218" t="s">
        <v>1842</v>
      </c>
      <c r="G1279" s="219" t="s">
        <v>117</v>
      </c>
      <c r="H1279" s="220">
        <v>75.319999999999993</v>
      </c>
      <c r="I1279" s="221"/>
      <c r="J1279" s="222">
        <f>ROUND(I1279*H1279,2)</f>
        <v>0</v>
      </c>
      <c r="K1279" s="218" t="s">
        <v>273</v>
      </c>
      <c r="L1279" s="46"/>
      <c r="M1279" s="223" t="s">
        <v>35</v>
      </c>
      <c r="N1279" s="224" t="s">
        <v>49</v>
      </c>
      <c r="O1279" s="86"/>
      <c r="P1279" s="225">
        <f>O1279*H1279</f>
        <v>0</v>
      </c>
      <c r="Q1279" s="225">
        <v>0</v>
      </c>
      <c r="R1279" s="225">
        <f>Q1279*H1279</f>
        <v>0</v>
      </c>
      <c r="S1279" s="225">
        <v>0</v>
      </c>
      <c r="T1279" s="226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27" t="s">
        <v>425</v>
      </c>
      <c r="AT1279" s="227" t="s">
        <v>260</v>
      </c>
      <c r="AU1279" s="227" t="s">
        <v>87</v>
      </c>
      <c r="AY1279" s="19" t="s">
        <v>258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19" t="s">
        <v>85</v>
      </c>
      <c r="BK1279" s="228">
        <f>ROUND(I1279*H1279,2)</f>
        <v>0</v>
      </c>
      <c r="BL1279" s="19" t="s">
        <v>425</v>
      </c>
      <c r="BM1279" s="227" t="s">
        <v>1843</v>
      </c>
    </row>
    <row r="1280" s="2" customFormat="1">
      <c r="A1280" s="40"/>
      <c r="B1280" s="41"/>
      <c r="C1280" s="42"/>
      <c r="D1280" s="266" t="s">
        <v>275</v>
      </c>
      <c r="E1280" s="42"/>
      <c r="F1280" s="267" t="s">
        <v>1844</v>
      </c>
      <c r="G1280" s="42"/>
      <c r="H1280" s="42"/>
      <c r="I1280" s="231"/>
      <c r="J1280" s="42"/>
      <c r="K1280" s="42"/>
      <c r="L1280" s="46"/>
      <c r="M1280" s="232"/>
      <c r="N1280" s="233"/>
      <c r="O1280" s="86"/>
      <c r="P1280" s="86"/>
      <c r="Q1280" s="86"/>
      <c r="R1280" s="86"/>
      <c r="S1280" s="86"/>
      <c r="T1280" s="87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T1280" s="19" t="s">
        <v>275</v>
      </c>
      <c r="AU1280" s="19" t="s">
        <v>87</v>
      </c>
    </row>
    <row r="1281" s="13" customFormat="1">
      <c r="A1281" s="13"/>
      <c r="B1281" s="234"/>
      <c r="C1281" s="235"/>
      <c r="D1281" s="229" t="s">
        <v>267</v>
      </c>
      <c r="E1281" s="236" t="s">
        <v>35</v>
      </c>
      <c r="F1281" s="237" t="s">
        <v>1796</v>
      </c>
      <c r="G1281" s="235"/>
      <c r="H1281" s="236" t="s">
        <v>35</v>
      </c>
      <c r="I1281" s="238"/>
      <c r="J1281" s="235"/>
      <c r="K1281" s="235"/>
      <c r="L1281" s="239"/>
      <c r="M1281" s="240"/>
      <c r="N1281" s="241"/>
      <c r="O1281" s="241"/>
      <c r="P1281" s="241"/>
      <c r="Q1281" s="241"/>
      <c r="R1281" s="241"/>
      <c r="S1281" s="241"/>
      <c r="T1281" s="24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3" t="s">
        <v>267</v>
      </c>
      <c r="AU1281" s="243" t="s">
        <v>87</v>
      </c>
      <c r="AV1281" s="13" t="s">
        <v>85</v>
      </c>
      <c r="AW1281" s="13" t="s">
        <v>37</v>
      </c>
      <c r="AX1281" s="13" t="s">
        <v>78</v>
      </c>
      <c r="AY1281" s="243" t="s">
        <v>258</v>
      </c>
    </row>
    <row r="1282" s="14" customFormat="1">
      <c r="A1282" s="14"/>
      <c r="B1282" s="244"/>
      <c r="C1282" s="245"/>
      <c r="D1282" s="229" t="s">
        <v>267</v>
      </c>
      <c r="E1282" s="246" t="s">
        <v>35</v>
      </c>
      <c r="F1282" s="247" t="s">
        <v>1808</v>
      </c>
      <c r="G1282" s="245"/>
      <c r="H1282" s="248">
        <v>4.5499999999999998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267</v>
      </c>
      <c r="AU1282" s="254" t="s">
        <v>87</v>
      </c>
      <c r="AV1282" s="14" t="s">
        <v>87</v>
      </c>
      <c r="AW1282" s="14" t="s">
        <v>37</v>
      </c>
      <c r="AX1282" s="14" t="s">
        <v>78</v>
      </c>
      <c r="AY1282" s="254" t="s">
        <v>258</v>
      </c>
    </row>
    <row r="1283" s="14" customFormat="1">
      <c r="A1283" s="14"/>
      <c r="B1283" s="244"/>
      <c r="C1283" s="245"/>
      <c r="D1283" s="229" t="s">
        <v>267</v>
      </c>
      <c r="E1283" s="246" t="s">
        <v>35</v>
      </c>
      <c r="F1283" s="247" t="s">
        <v>1845</v>
      </c>
      <c r="G1283" s="245"/>
      <c r="H1283" s="248">
        <v>57.119999999999997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267</v>
      </c>
      <c r="AU1283" s="254" t="s">
        <v>87</v>
      </c>
      <c r="AV1283" s="14" t="s">
        <v>87</v>
      </c>
      <c r="AW1283" s="14" t="s">
        <v>37</v>
      </c>
      <c r="AX1283" s="14" t="s">
        <v>78</v>
      </c>
      <c r="AY1283" s="254" t="s">
        <v>258</v>
      </c>
    </row>
    <row r="1284" s="14" customFormat="1">
      <c r="A1284" s="14"/>
      <c r="B1284" s="244"/>
      <c r="C1284" s="245"/>
      <c r="D1284" s="229" t="s">
        <v>267</v>
      </c>
      <c r="E1284" s="246" t="s">
        <v>35</v>
      </c>
      <c r="F1284" s="247" t="s">
        <v>1846</v>
      </c>
      <c r="G1284" s="245"/>
      <c r="H1284" s="248">
        <v>13.65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267</v>
      </c>
      <c r="AU1284" s="254" t="s">
        <v>87</v>
      </c>
      <c r="AV1284" s="14" t="s">
        <v>87</v>
      </c>
      <c r="AW1284" s="14" t="s">
        <v>37</v>
      </c>
      <c r="AX1284" s="14" t="s">
        <v>78</v>
      </c>
      <c r="AY1284" s="254" t="s">
        <v>258</v>
      </c>
    </row>
    <row r="1285" s="15" customFormat="1">
      <c r="A1285" s="15"/>
      <c r="B1285" s="255"/>
      <c r="C1285" s="256"/>
      <c r="D1285" s="229" t="s">
        <v>267</v>
      </c>
      <c r="E1285" s="257" t="s">
        <v>35</v>
      </c>
      <c r="F1285" s="258" t="s">
        <v>270</v>
      </c>
      <c r="G1285" s="256"/>
      <c r="H1285" s="259">
        <v>75.319999999999993</v>
      </c>
      <c r="I1285" s="260"/>
      <c r="J1285" s="256"/>
      <c r="K1285" s="256"/>
      <c r="L1285" s="261"/>
      <c r="M1285" s="262"/>
      <c r="N1285" s="263"/>
      <c r="O1285" s="263"/>
      <c r="P1285" s="263"/>
      <c r="Q1285" s="263"/>
      <c r="R1285" s="263"/>
      <c r="S1285" s="263"/>
      <c r="T1285" s="264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5" t="s">
        <v>267</v>
      </c>
      <c r="AU1285" s="265" t="s">
        <v>87</v>
      </c>
      <c r="AV1285" s="15" t="s">
        <v>263</v>
      </c>
      <c r="AW1285" s="15" t="s">
        <v>37</v>
      </c>
      <c r="AX1285" s="15" t="s">
        <v>85</v>
      </c>
      <c r="AY1285" s="265" t="s">
        <v>258</v>
      </c>
    </row>
    <row r="1286" s="2" customFormat="1" ht="16.5" customHeight="1">
      <c r="A1286" s="40"/>
      <c r="B1286" s="41"/>
      <c r="C1286" s="216" t="s">
        <v>1847</v>
      </c>
      <c r="D1286" s="216" t="s">
        <v>260</v>
      </c>
      <c r="E1286" s="217" t="s">
        <v>1848</v>
      </c>
      <c r="F1286" s="218" t="s">
        <v>1849</v>
      </c>
      <c r="G1286" s="219" t="s">
        <v>117</v>
      </c>
      <c r="H1286" s="220">
        <v>266.62</v>
      </c>
      <c r="I1286" s="221"/>
      <c r="J1286" s="222">
        <f>ROUND(I1286*H1286,2)</f>
        <v>0</v>
      </c>
      <c r="K1286" s="218" t="s">
        <v>273</v>
      </c>
      <c r="L1286" s="46"/>
      <c r="M1286" s="223" t="s">
        <v>35</v>
      </c>
      <c r="N1286" s="224" t="s">
        <v>49</v>
      </c>
      <c r="O1286" s="86"/>
      <c r="P1286" s="225">
        <f>O1286*H1286</f>
        <v>0</v>
      </c>
      <c r="Q1286" s="225">
        <v>0</v>
      </c>
      <c r="R1286" s="225">
        <f>Q1286*H1286</f>
        <v>0</v>
      </c>
      <c r="S1286" s="225">
        <v>0</v>
      </c>
      <c r="T1286" s="226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7" t="s">
        <v>425</v>
      </c>
      <c r="AT1286" s="227" t="s">
        <v>260</v>
      </c>
      <c r="AU1286" s="227" t="s">
        <v>87</v>
      </c>
      <c r="AY1286" s="19" t="s">
        <v>258</v>
      </c>
      <c r="BE1286" s="228">
        <f>IF(N1286="základní",J1286,0)</f>
        <v>0</v>
      </c>
      <c r="BF1286" s="228">
        <f>IF(N1286="snížená",J1286,0)</f>
        <v>0</v>
      </c>
      <c r="BG1286" s="228">
        <f>IF(N1286="zákl. přenesená",J1286,0)</f>
        <v>0</v>
      </c>
      <c r="BH1286" s="228">
        <f>IF(N1286="sníž. přenesená",J1286,0)</f>
        <v>0</v>
      </c>
      <c r="BI1286" s="228">
        <f>IF(N1286="nulová",J1286,0)</f>
        <v>0</v>
      </c>
      <c r="BJ1286" s="19" t="s">
        <v>85</v>
      </c>
      <c r="BK1286" s="228">
        <f>ROUND(I1286*H1286,2)</f>
        <v>0</v>
      </c>
      <c r="BL1286" s="19" t="s">
        <v>425</v>
      </c>
      <c r="BM1286" s="227" t="s">
        <v>1850</v>
      </c>
    </row>
    <row r="1287" s="2" customFormat="1">
      <c r="A1287" s="40"/>
      <c r="B1287" s="41"/>
      <c r="C1287" s="42"/>
      <c r="D1287" s="266" t="s">
        <v>275</v>
      </c>
      <c r="E1287" s="42"/>
      <c r="F1287" s="267" t="s">
        <v>1851</v>
      </c>
      <c r="G1287" s="42"/>
      <c r="H1287" s="42"/>
      <c r="I1287" s="231"/>
      <c r="J1287" s="42"/>
      <c r="K1287" s="42"/>
      <c r="L1287" s="46"/>
      <c r="M1287" s="232"/>
      <c r="N1287" s="233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275</v>
      </c>
      <c r="AU1287" s="19" t="s">
        <v>87</v>
      </c>
    </row>
    <row r="1288" s="14" customFormat="1">
      <c r="A1288" s="14"/>
      <c r="B1288" s="244"/>
      <c r="C1288" s="245"/>
      <c r="D1288" s="229" t="s">
        <v>267</v>
      </c>
      <c r="E1288" s="246" t="s">
        <v>35</v>
      </c>
      <c r="F1288" s="247" t="s">
        <v>1852</v>
      </c>
      <c r="G1288" s="245"/>
      <c r="H1288" s="248">
        <v>251.22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267</v>
      </c>
      <c r="AU1288" s="254" t="s">
        <v>87</v>
      </c>
      <c r="AV1288" s="14" t="s">
        <v>87</v>
      </c>
      <c r="AW1288" s="14" t="s">
        <v>37</v>
      </c>
      <c r="AX1288" s="14" t="s">
        <v>78</v>
      </c>
      <c r="AY1288" s="254" t="s">
        <v>258</v>
      </c>
    </row>
    <row r="1289" s="14" customFormat="1">
      <c r="A1289" s="14"/>
      <c r="B1289" s="244"/>
      <c r="C1289" s="245"/>
      <c r="D1289" s="229" t="s">
        <v>267</v>
      </c>
      <c r="E1289" s="246" t="s">
        <v>35</v>
      </c>
      <c r="F1289" s="247" t="s">
        <v>1362</v>
      </c>
      <c r="G1289" s="245"/>
      <c r="H1289" s="248">
        <v>15.4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267</v>
      </c>
      <c r="AU1289" s="254" t="s">
        <v>87</v>
      </c>
      <c r="AV1289" s="14" t="s">
        <v>87</v>
      </c>
      <c r="AW1289" s="14" t="s">
        <v>37</v>
      </c>
      <c r="AX1289" s="14" t="s">
        <v>78</v>
      </c>
      <c r="AY1289" s="254" t="s">
        <v>258</v>
      </c>
    </row>
    <row r="1290" s="15" customFormat="1">
      <c r="A1290" s="15"/>
      <c r="B1290" s="255"/>
      <c r="C1290" s="256"/>
      <c r="D1290" s="229" t="s">
        <v>267</v>
      </c>
      <c r="E1290" s="257" t="s">
        <v>35</v>
      </c>
      <c r="F1290" s="258" t="s">
        <v>270</v>
      </c>
      <c r="G1290" s="256"/>
      <c r="H1290" s="259">
        <v>266.62</v>
      </c>
      <c r="I1290" s="260"/>
      <c r="J1290" s="256"/>
      <c r="K1290" s="256"/>
      <c r="L1290" s="261"/>
      <c r="M1290" s="262"/>
      <c r="N1290" s="263"/>
      <c r="O1290" s="263"/>
      <c r="P1290" s="263"/>
      <c r="Q1290" s="263"/>
      <c r="R1290" s="263"/>
      <c r="S1290" s="263"/>
      <c r="T1290" s="264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5" t="s">
        <v>267</v>
      </c>
      <c r="AU1290" s="265" t="s">
        <v>87</v>
      </c>
      <c r="AV1290" s="15" t="s">
        <v>263</v>
      </c>
      <c r="AW1290" s="15" t="s">
        <v>37</v>
      </c>
      <c r="AX1290" s="15" t="s">
        <v>85</v>
      </c>
      <c r="AY1290" s="265" t="s">
        <v>258</v>
      </c>
    </row>
    <row r="1291" s="2" customFormat="1" ht="21.75" customHeight="1">
      <c r="A1291" s="40"/>
      <c r="B1291" s="41"/>
      <c r="C1291" s="216" t="s">
        <v>1853</v>
      </c>
      <c r="D1291" s="216" t="s">
        <v>260</v>
      </c>
      <c r="E1291" s="217" t="s">
        <v>1854</v>
      </c>
      <c r="F1291" s="218" t="s">
        <v>1855</v>
      </c>
      <c r="G1291" s="219" t="s">
        <v>117</v>
      </c>
      <c r="H1291" s="220">
        <v>266.62</v>
      </c>
      <c r="I1291" s="221"/>
      <c r="J1291" s="222">
        <f>ROUND(I1291*H1291,2)</f>
        <v>0</v>
      </c>
      <c r="K1291" s="218" t="s">
        <v>273</v>
      </c>
      <c r="L1291" s="46"/>
      <c r="M1291" s="223" t="s">
        <v>35</v>
      </c>
      <c r="N1291" s="224" t="s">
        <v>49</v>
      </c>
      <c r="O1291" s="86"/>
      <c r="P1291" s="225">
        <f>O1291*H1291</f>
        <v>0</v>
      </c>
      <c r="Q1291" s="225">
        <v>3.0000000000000001E-05</v>
      </c>
      <c r="R1291" s="225">
        <f>Q1291*H1291</f>
        <v>0.0079985999999999998</v>
      </c>
      <c r="S1291" s="225">
        <v>0</v>
      </c>
      <c r="T1291" s="226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7" t="s">
        <v>425</v>
      </c>
      <c r="AT1291" s="227" t="s">
        <v>260</v>
      </c>
      <c r="AU1291" s="227" t="s">
        <v>87</v>
      </c>
      <c r="AY1291" s="19" t="s">
        <v>258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19" t="s">
        <v>85</v>
      </c>
      <c r="BK1291" s="228">
        <f>ROUND(I1291*H1291,2)</f>
        <v>0</v>
      </c>
      <c r="BL1291" s="19" t="s">
        <v>425</v>
      </c>
      <c r="BM1291" s="227" t="s">
        <v>1856</v>
      </c>
    </row>
    <row r="1292" s="2" customFormat="1">
      <c r="A1292" s="40"/>
      <c r="B1292" s="41"/>
      <c r="C1292" s="42"/>
      <c r="D1292" s="266" t="s">
        <v>275</v>
      </c>
      <c r="E1292" s="42"/>
      <c r="F1292" s="267" t="s">
        <v>1857</v>
      </c>
      <c r="G1292" s="42"/>
      <c r="H1292" s="42"/>
      <c r="I1292" s="231"/>
      <c r="J1292" s="42"/>
      <c r="K1292" s="42"/>
      <c r="L1292" s="46"/>
      <c r="M1292" s="232"/>
      <c r="N1292" s="233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275</v>
      </c>
      <c r="AU1292" s="19" t="s">
        <v>87</v>
      </c>
    </row>
    <row r="1293" s="14" customFormat="1">
      <c r="A1293" s="14"/>
      <c r="B1293" s="244"/>
      <c r="C1293" s="245"/>
      <c r="D1293" s="229" t="s">
        <v>267</v>
      </c>
      <c r="E1293" s="246" t="s">
        <v>35</v>
      </c>
      <c r="F1293" s="247" t="s">
        <v>1852</v>
      </c>
      <c r="G1293" s="245"/>
      <c r="H1293" s="248">
        <v>251.22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267</v>
      </c>
      <c r="AU1293" s="254" t="s">
        <v>87</v>
      </c>
      <c r="AV1293" s="14" t="s">
        <v>87</v>
      </c>
      <c r="AW1293" s="14" t="s">
        <v>37</v>
      </c>
      <c r="AX1293" s="14" t="s">
        <v>78</v>
      </c>
      <c r="AY1293" s="254" t="s">
        <v>258</v>
      </c>
    </row>
    <row r="1294" s="14" customFormat="1">
      <c r="A1294" s="14"/>
      <c r="B1294" s="244"/>
      <c r="C1294" s="245"/>
      <c r="D1294" s="229" t="s">
        <v>267</v>
      </c>
      <c r="E1294" s="246" t="s">
        <v>35</v>
      </c>
      <c r="F1294" s="247" t="s">
        <v>1362</v>
      </c>
      <c r="G1294" s="245"/>
      <c r="H1294" s="248">
        <v>15.4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267</v>
      </c>
      <c r="AU1294" s="254" t="s">
        <v>87</v>
      </c>
      <c r="AV1294" s="14" t="s">
        <v>87</v>
      </c>
      <c r="AW1294" s="14" t="s">
        <v>37</v>
      </c>
      <c r="AX1294" s="14" t="s">
        <v>78</v>
      </c>
      <c r="AY1294" s="254" t="s">
        <v>258</v>
      </c>
    </row>
    <row r="1295" s="15" customFormat="1">
      <c r="A1295" s="15"/>
      <c r="B1295" s="255"/>
      <c r="C1295" s="256"/>
      <c r="D1295" s="229" t="s">
        <v>267</v>
      </c>
      <c r="E1295" s="257" t="s">
        <v>35</v>
      </c>
      <c r="F1295" s="258" t="s">
        <v>270</v>
      </c>
      <c r="G1295" s="256"/>
      <c r="H1295" s="259">
        <v>266.62</v>
      </c>
      <c r="I1295" s="260"/>
      <c r="J1295" s="256"/>
      <c r="K1295" s="256"/>
      <c r="L1295" s="261"/>
      <c r="M1295" s="262"/>
      <c r="N1295" s="263"/>
      <c r="O1295" s="263"/>
      <c r="P1295" s="263"/>
      <c r="Q1295" s="263"/>
      <c r="R1295" s="263"/>
      <c r="S1295" s="263"/>
      <c r="T1295" s="264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5" t="s">
        <v>267</v>
      </c>
      <c r="AU1295" s="265" t="s">
        <v>87</v>
      </c>
      <c r="AV1295" s="15" t="s">
        <v>263</v>
      </c>
      <c r="AW1295" s="15" t="s">
        <v>37</v>
      </c>
      <c r="AX1295" s="15" t="s">
        <v>85</v>
      </c>
      <c r="AY1295" s="265" t="s">
        <v>258</v>
      </c>
    </row>
    <row r="1296" s="2" customFormat="1" ht="33" customHeight="1">
      <c r="A1296" s="40"/>
      <c r="B1296" s="41"/>
      <c r="C1296" s="216" t="s">
        <v>1858</v>
      </c>
      <c r="D1296" s="216" t="s">
        <v>260</v>
      </c>
      <c r="E1296" s="217" t="s">
        <v>1859</v>
      </c>
      <c r="F1296" s="218" t="s">
        <v>1860</v>
      </c>
      <c r="G1296" s="219" t="s">
        <v>117</v>
      </c>
      <c r="H1296" s="220">
        <v>133.31</v>
      </c>
      <c r="I1296" s="221"/>
      <c r="J1296" s="222">
        <f>ROUND(I1296*H1296,2)</f>
        <v>0</v>
      </c>
      <c r="K1296" s="218" t="s">
        <v>273</v>
      </c>
      <c r="L1296" s="46"/>
      <c r="M1296" s="223" t="s">
        <v>35</v>
      </c>
      <c r="N1296" s="224" t="s">
        <v>49</v>
      </c>
      <c r="O1296" s="86"/>
      <c r="P1296" s="225">
        <f>O1296*H1296</f>
        <v>0</v>
      </c>
      <c r="Q1296" s="225">
        <v>0.0044999999999999997</v>
      </c>
      <c r="R1296" s="225">
        <f>Q1296*H1296</f>
        <v>0.59989499999999996</v>
      </c>
      <c r="S1296" s="225">
        <v>0</v>
      </c>
      <c r="T1296" s="226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7" t="s">
        <v>425</v>
      </c>
      <c r="AT1296" s="227" t="s">
        <v>260</v>
      </c>
      <c r="AU1296" s="227" t="s">
        <v>87</v>
      </c>
      <c r="AY1296" s="19" t="s">
        <v>258</v>
      </c>
      <c r="BE1296" s="228">
        <f>IF(N1296="základní",J1296,0)</f>
        <v>0</v>
      </c>
      <c r="BF1296" s="228">
        <f>IF(N1296="snížená",J1296,0)</f>
        <v>0</v>
      </c>
      <c r="BG1296" s="228">
        <f>IF(N1296="zákl. přenesená",J1296,0)</f>
        <v>0</v>
      </c>
      <c r="BH1296" s="228">
        <f>IF(N1296="sníž. přenesená",J1296,0)</f>
        <v>0</v>
      </c>
      <c r="BI1296" s="228">
        <f>IF(N1296="nulová",J1296,0)</f>
        <v>0</v>
      </c>
      <c r="BJ1296" s="19" t="s">
        <v>85</v>
      </c>
      <c r="BK1296" s="228">
        <f>ROUND(I1296*H1296,2)</f>
        <v>0</v>
      </c>
      <c r="BL1296" s="19" t="s">
        <v>425</v>
      </c>
      <c r="BM1296" s="227" t="s">
        <v>1861</v>
      </c>
    </row>
    <row r="1297" s="2" customFormat="1">
      <c r="A1297" s="40"/>
      <c r="B1297" s="41"/>
      <c r="C1297" s="42"/>
      <c r="D1297" s="266" t="s">
        <v>275</v>
      </c>
      <c r="E1297" s="42"/>
      <c r="F1297" s="267" t="s">
        <v>1862</v>
      </c>
      <c r="G1297" s="42"/>
      <c r="H1297" s="42"/>
      <c r="I1297" s="231"/>
      <c r="J1297" s="42"/>
      <c r="K1297" s="42"/>
      <c r="L1297" s="46"/>
      <c r="M1297" s="232"/>
      <c r="N1297" s="233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275</v>
      </c>
      <c r="AU1297" s="19" t="s">
        <v>87</v>
      </c>
    </row>
    <row r="1298" s="14" customFormat="1">
      <c r="A1298" s="14"/>
      <c r="B1298" s="244"/>
      <c r="C1298" s="245"/>
      <c r="D1298" s="229" t="s">
        <v>267</v>
      </c>
      <c r="E1298" s="246" t="s">
        <v>35</v>
      </c>
      <c r="F1298" s="247" t="s">
        <v>1863</v>
      </c>
      <c r="G1298" s="245"/>
      <c r="H1298" s="248">
        <v>125.61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267</v>
      </c>
      <c r="AU1298" s="254" t="s">
        <v>87</v>
      </c>
      <c r="AV1298" s="14" t="s">
        <v>87</v>
      </c>
      <c r="AW1298" s="14" t="s">
        <v>37</v>
      </c>
      <c r="AX1298" s="14" t="s">
        <v>78</v>
      </c>
      <c r="AY1298" s="254" t="s">
        <v>258</v>
      </c>
    </row>
    <row r="1299" s="14" customFormat="1">
      <c r="A1299" s="14"/>
      <c r="B1299" s="244"/>
      <c r="C1299" s="245"/>
      <c r="D1299" s="229" t="s">
        <v>267</v>
      </c>
      <c r="E1299" s="246" t="s">
        <v>35</v>
      </c>
      <c r="F1299" s="247" t="s">
        <v>200</v>
      </c>
      <c r="G1299" s="245"/>
      <c r="H1299" s="248">
        <v>7.7000000000000002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267</v>
      </c>
      <c r="AU1299" s="254" t="s">
        <v>87</v>
      </c>
      <c r="AV1299" s="14" t="s">
        <v>87</v>
      </c>
      <c r="AW1299" s="14" t="s">
        <v>37</v>
      </c>
      <c r="AX1299" s="14" t="s">
        <v>78</v>
      </c>
      <c r="AY1299" s="254" t="s">
        <v>258</v>
      </c>
    </row>
    <row r="1300" s="15" customFormat="1">
      <c r="A1300" s="15"/>
      <c r="B1300" s="255"/>
      <c r="C1300" s="256"/>
      <c r="D1300" s="229" t="s">
        <v>267</v>
      </c>
      <c r="E1300" s="257" t="s">
        <v>35</v>
      </c>
      <c r="F1300" s="258" t="s">
        <v>270</v>
      </c>
      <c r="G1300" s="256"/>
      <c r="H1300" s="259">
        <v>133.31</v>
      </c>
      <c r="I1300" s="260"/>
      <c r="J1300" s="256"/>
      <c r="K1300" s="256"/>
      <c r="L1300" s="261"/>
      <c r="M1300" s="262"/>
      <c r="N1300" s="263"/>
      <c r="O1300" s="263"/>
      <c r="P1300" s="263"/>
      <c r="Q1300" s="263"/>
      <c r="R1300" s="263"/>
      <c r="S1300" s="263"/>
      <c r="T1300" s="264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5" t="s">
        <v>267</v>
      </c>
      <c r="AU1300" s="265" t="s">
        <v>87</v>
      </c>
      <c r="AV1300" s="15" t="s">
        <v>263</v>
      </c>
      <c r="AW1300" s="15" t="s">
        <v>37</v>
      </c>
      <c r="AX1300" s="15" t="s">
        <v>85</v>
      </c>
      <c r="AY1300" s="265" t="s">
        <v>258</v>
      </c>
    </row>
    <row r="1301" s="2" customFormat="1" ht="24.15" customHeight="1">
      <c r="A1301" s="40"/>
      <c r="B1301" s="41"/>
      <c r="C1301" s="216" t="s">
        <v>1864</v>
      </c>
      <c r="D1301" s="216" t="s">
        <v>260</v>
      </c>
      <c r="E1301" s="217" t="s">
        <v>1865</v>
      </c>
      <c r="F1301" s="218" t="s">
        <v>1866</v>
      </c>
      <c r="G1301" s="219" t="s">
        <v>117</v>
      </c>
      <c r="H1301" s="220">
        <v>70.769999999999996</v>
      </c>
      <c r="I1301" s="221"/>
      <c r="J1301" s="222">
        <f>ROUND(I1301*H1301,2)</f>
        <v>0</v>
      </c>
      <c r="K1301" s="218" t="s">
        <v>273</v>
      </c>
      <c r="L1301" s="46"/>
      <c r="M1301" s="223" t="s">
        <v>35</v>
      </c>
      <c r="N1301" s="224" t="s">
        <v>49</v>
      </c>
      <c r="O1301" s="86"/>
      <c r="P1301" s="225">
        <f>O1301*H1301</f>
        <v>0</v>
      </c>
      <c r="Q1301" s="225">
        <v>0</v>
      </c>
      <c r="R1301" s="225">
        <f>Q1301*H1301</f>
        <v>0</v>
      </c>
      <c r="S1301" s="225">
        <v>0.0030000000000000001</v>
      </c>
      <c r="T1301" s="226">
        <f>S1301*H1301</f>
        <v>0.21231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27" t="s">
        <v>425</v>
      </c>
      <c r="AT1301" s="227" t="s">
        <v>260</v>
      </c>
      <c r="AU1301" s="227" t="s">
        <v>87</v>
      </c>
      <c r="AY1301" s="19" t="s">
        <v>258</v>
      </c>
      <c r="BE1301" s="228">
        <f>IF(N1301="základní",J1301,0)</f>
        <v>0</v>
      </c>
      <c r="BF1301" s="228">
        <f>IF(N1301="snížená",J1301,0)</f>
        <v>0</v>
      </c>
      <c r="BG1301" s="228">
        <f>IF(N1301="zákl. přenesená",J1301,0)</f>
        <v>0</v>
      </c>
      <c r="BH1301" s="228">
        <f>IF(N1301="sníž. přenesená",J1301,0)</f>
        <v>0</v>
      </c>
      <c r="BI1301" s="228">
        <f>IF(N1301="nulová",J1301,0)</f>
        <v>0</v>
      </c>
      <c r="BJ1301" s="19" t="s">
        <v>85</v>
      </c>
      <c r="BK1301" s="228">
        <f>ROUND(I1301*H1301,2)</f>
        <v>0</v>
      </c>
      <c r="BL1301" s="19" t="s">
        <v>425</v>
      </c>
      <c r="BM1301" s="227" t="s">
        <v>1867</v>
      </c>
    </row>
    <row r="1302" s="2" customFormat="1">
      <c r="A1302" s="40"/>
      <c r="B1302" s="41"/>
      <c r="C1302" s="42"/>
      <c r="D1302" s="266" t="s">
        <v>275</v>
      </c>
      <c r="E1302" s="42"/>
      <c r="F1302" s="267" t="s">
        <v>1868</v>
      </c>
      <c r="G1302" s="42"/>
      <c r="H1302" s="42"/>
      <c r="I1302" s="231"/>
      <c r="J1302" s="42"/>
      <c r="K1302" s="42"/>
      <c r="L1302" s="46"/>
      <c r="M1302" s="232"/>
      <c r="N1302" s="233"/>
      <c r="O1302" s="86"/>
      <c r="P1302" s="86"/>
      <c r="Q1302" s="86"/>
      <c r="R1302" s="86"/>
      <c r="S1302" s="86"/>
      <c r="T1302" s="87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275</v>
      </c>
      <c r="AU1302" s="19" t="s">
        <v>87</v>
      </c>
    </row>
    <row r="1303" s="13" customFormat="1">
      <c r="A1303" s="13"/>
      <c r="B1303" s="234"/>
      <c r="C1303" s="235"/>
      <c r="D1303" s="229" t="s">
        <v>267</v>
      </c>
      <c r="E1303" s="236" t="s">
        <v>35</v>
      </c>
      <c r="F1303" s="237" t="s">
        <v>1796</v>
      </c>
      <c r="G1303" s="235"/>
      <c r="H1303" s="236" t="s">
        <v>35</v>
      </c>
      <c r="I1303" s="238"/>
      <c r="J1303" s="235"/>
      <c r="K1303" s="235"/>
      <c r="L1303" s="239"/>
      <c r="M1303" s="240"/>
      <c r="N1303" s="241"/>
      <c r="O1303" s="241"/>
      <c r="P1303" s="241"/>
      <c r="Q1303" s="241"/>
      <c r="R1303" s="241"/>
      <c r="S1303" s="241"/>
      <c r="T1303" s="24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3" t="s">
        <v>267</v>
      </c>
      <c r="AU1303" s="243" t="s">
        <v>87</v>
      </c>
      <c r="AV1303" s="13" t="s">
        <v>85</v>
      </c>
      <c r="AW1303" s="13" t="s">
        <v>37</v>
      </c>
      <c r="AX1303" s="13" t="s">
        <v>78</v>
      </c>
      <c r="AY1303" s="243" t="s">
        <v>258</v>
      </c>
    </row>
    <row r="1304" s="14" customFormat="1">
      <c r="A1304" s="14"/>
      <c r="B1304" s="244"/>
      <c r="C1304" s="245"/>
      <c r="D1304" s="229" t="s">
        <v>267</v>
      </c>
      <c r="E1304" s="246" t="s">
        <v>35</v>
      </c>
      <c r="F1304" s="247" t="s">
        <v>1845</v>
      </c>
      <c r="G1304" s="245"/>
      <c r="H1304" s="248">
        <v>57.119999999999997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267</v>
      </c>
      <c r="AU1304" s="254" t="s">
        <v>87</v>
      </c>
      <c r="AV1304" s="14" t="s">
        <v>87</v>
      </c>
      <c r="AW1304" s="14" t="s">
        <v>37</v>
      </c>
      <c r="AX1304" s="14" t="s">
        <v>78</v>
      </c>
      <c r="AY1304" s="254" t="s">
        <v>258</v>
      </c>
    </row>
    <row r="1305" s="14" customFormat="1">
      <c r="A1305" s="14"/>
      <c r="B1305" s="244"/>
      <c r="C1305" s="245"/>
      <c r="D1305" s="229" t="s">
        <v>267</v>
      </c>
      <c r="E1305" s="246" t="s">
        <v>35</v>
      </c>
      <c r="F1305" s="247" t="s">
        <v>1846</v>
      </c>
      <c r="G1305" s="245"/>
      <c r="H1305" s="248">
        <v>13.65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267</v>
      </c>
      <c r="AU1305" s="254" t="s">
        <v>87</v>
      </c>
      <c r="AV1305" s="14" t="s">
        <v>87</v>
      </c>
      <c r="AW1305" s="14" t="s">
        <v>37</v>
      </c>
      <c r="AX1305" s="14" t="s">
        <v>78</v>
      </c>
      <c r="AY1305" s="254" t="s">
        <v>258</v>
      </c>
    </row>
    <row r="1306" s="15" customFormat="1">
      <c r="A1306" s="15"/>
      <c r="B1306" s="255"/>
      <c r="C1306" s="256"/>
      <c r="D1306" s="229" t="s">
        <v>267</v>
      </c>
      <c r="E1306" s="257" t="s">
        <v>35</v>
      </c>
      <c r="F1306" s="258" t="s">
        <v>270</v>
      </c>
      <c r="G1306" s="256"/>
      <c r="H1306" s="259">
        <v>70.769999999999996</v>
      </c>
      <c r="I1306" s="260"/>
      <c r="J1306" s="256"/>
      <c r="K1306" s="256"/>
      <c r="L1306" s="261"/>
      <c r="M1306" s="262"/>
      <c r="N1306" s="263"/>
      <c r="O1306" s="263"/>
      <c r="P1306" s="263"/>
      <c r="Q1306" s="263"/>
      <c r="R1306" s="263"/>
      <c r="S1306" s="263"/>
      <c r="T1306" s="264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5" t="s">
        <v>267</v>
      </c>
      <c r="AU1306" s="265" t="s">
        <v>87</v>
      </c>
      <c r="AV1306" s="15" t="s">
        <v>263</v>
      </c>
      <c r="AW1306" s="15" t="s">
        <v>37</v>
      </c>
      <c r="AX1306" s="15" t="s">
        <v>85</v>
      </c>
      <c r="AY1306" s="265" t="s">
        <v>258</v>
      </c>
    </row>
    <row r="1307" s="2" customFormat="1" ht="24.15" customHeight="1">
      <c r="A1307" s="40"/>
      <c r="B1307" s="41"/>
      <c r="C1307" s="216" t="s">
        <v>1869</v>
      </c>
      <c r="D1307" s="216" t="s">
        <v>260</v>
      </c>
      <c r="E1307" s="217" t="s">
        <v>1870</v>
      </c>
      <c r="F1307" s="218" t="s">
        <v>1871</v>
      </c>
      <c r="G1307" s="219" t="s">
        <v>117</v>
      </c>
      <c r="H1307" s="220">
        <v>133.31</v>
      </c>
      <c r="I1307" s="221"/>
      <c r="J1307" s="222">
        <f>ROUND(I1307*H1307,2)</f>
        <v>0</v>
      </c>
      <c r="K1307" s="218" t="s">
        <v>273</v>
      </c>
      <c r="L1307" s="46"/>
      <c r="M1307" s="223" t="s">
        <v>35</v>
      </c>
      <c r="N1307" s="224" t="s">
        <v>49</v>
      </c>
      <c r="O1307" s="86"/>
      <c r="P1307" s="225">
        <f>O1307*H1307</f>
        <v>0</v>
      </c>
      <c r="Q1307" s="225">
        <v>0.00069999999999999999</v>
      </c>
      <c r="R1307" s="225">
        <f>Q1307*H1307</f>
        <v>0.093316999999999997</v>
      </c>
      <c r="S1307" s="225">
        <v>0</v>
      </c>
      <c r="T1307" s="226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7" t="s">
        <v>425</v>
      </c>
      <c r="AT1307" s="227" t="s">
        <v>260</v>
      </c>
      <c r="AU1307" s="227" t="s">
        <v>87</v>
      </c>
      <c r="AY1307" s="19" t="s">
        <v>258</v>
      </c>
      <c r="BE1307" s="228">
        <f>IF(N1307="základní",J1307,0)</f>
        <v>0</v>
      </c>
      <c r="BF1307" s="228">
        <f>IF(N1307="snížená",J1307,0)</f>
        <v>0</v>
      </c>
      <c r="BG1307" s="228">
        <f>IF(N1307="zákl. přenesená",J1307,0)</f>
        <v>0</v>
      </c>
      <c r="BH1307" s="228">
        <f>IF(N1307="sníž. přenesená",J1307,0)</f>
        <v>0</v>
      </c>
      <c r="BI1307" s="228">
        <f>IF(N1307="nulová",J1307,0)</f>
        <v>0</v>
      </c>
      <c r="BJ1307" s="19" t="s">
        <v>85</v>
      </c>
      <c r="BK1307" s="228">
        <f>ROUND(I1307*H1307,2)</f>
        <v>0</v>
      </c>
      <c r="BL1307" s="19" t="s">
        <v>425</v>
      </c>
      <c r="BM1307" s="227" t="s">
        <v>1872</v>
      </c>
    </row>
    <row r="1308" s="2" customFormat="1">
      <c r="A1308" s="40"/>
      <c r="B1308" s="41"/>
      <c r="C1308" s="42"/>
      <c r="D1308" s="266" t="s">
        <v>275</v>
      </c>
      <c r="E1308" s="42"/>
      <c r="F1308" s="267" t="s">
        <v>1873</v>
      </c>
      <c r="G1308" s="42"/>
      <c r="H1308" s="42"/>
      <c r="I1308" s="231"/>
      <c r="J1308" s="42"/>
      <c r="K1308" s="42"/>
      <c r="L1308" s="46"/>
      <c r="M1308" s="232"/>
      <c r="N1308" s="233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275</v>
      </c>
      <c r="AU1308" s="19" t="s">
        <v>87</v>
      </c>
    </row>
    <row r="1309" s="14" customFormat="1">
      <c r="A1309" s="14"/>
      <c r="B1309" s="244"/>
      <c r="C1309" s="245"/>
      <c r="D1309" s="229" t="s">
        <v>267</v>
      </c>
      <c r="E1309" s="246" t="s">
        <v>35</v>
      </c>
      <c r="F1309" s="247" t="s">
        <v>1863</v>
      </c>
      <c r="G1309" s="245"/>
      <c r="H1309" s="248">
        <v>125.61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267</v>
      </c>
      <c r="AU1309" s="254" t="s">
        <v>87</v>
      </c>
      <c r="AV1309" s="14" t="s">
        <v>87</v>
      </c>
      <c r="AW1309" s="14" t="s">
        <v>37</v>
      </c>
      <c r="AX1309" s="14" t="s">
        <v>78</v>
      </c>
      <c r="AY1309" s="254" t="s">
        <v>258</v>
      </c>
    </row>
    <row r="1310" s="14" customFormat="1">
      <c r="A1310" s="14"/>
      <c r="B1310" s="244"/>
      <c r="C1310" s="245"/>
      <c r="D1310" s="229" t="s">
        <v>267</v>
      </c>
      <c r="E1310" s="246" t="s">
        <v>35</v>
      </c>
      <c r="F1310" s="247" t="s">
        <v>200</v>
      </c>
      <c r="G1310" s="245"/>
      <c r="H1310" s="248">
        <v>7.7000000000000002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267</v>
      </c>
      <c r="AU1310" s="254" t="s">
        <v>87</v>
      </c>
      <c r="AV1310" s="14" t="s">
        <v>87</v>
      </c>
      <c r="AW1310" s="14" t="s">
        <v>37</v>
      </c>
      <c r="AX1310" s="14" t="s">
        <v>78</v>
      </c>
      <c r="AY1310" s="254" t="s">
        <v>258</v>
      </c>
    </row>
    <row r="1311" s="15" customFormat="1">
      <c r="A1311" s="15"/>
      <c r="B1311" s="255"/>
      <c r="C1311" s="256"/>
      <c r="D1311" s="229" t="s">
        <v>267</v>
      </c>
      <c r="E1311" s="257" t="s">
        <v>35</v>
      </c>
      <c r="F1311" s="258" t="s">
        <v>270</v>
      </c>
      <c r="G1311" s="256"/>
      <c r="H1311" s="259">
        <v>133.31</v>
      </c>
      <c r="I1311" s="260"/>
      <c r="J1311" s="256"/>
      <c r="K1311" s="256"/>
      <c r="L1311" s="261"/>
      <c r="M1311" s="262"/>
      <c r="N1311" s="263"/>
      <c r="O1311" s="263"/>
      <c r="P1311" s="263"/>
      <c r="Q1311" s="263"/>
      <c r="R1311" s="263"/>
      <c r="S1311" s="263"/>
      <c r="T1311" s="264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5" t="s">
        <v>267</v>
      </c>
      <c r="AU1311" s="265" t="s">
        <v>87</v>
      </c>
      <c r="AV1311" s="15" t="s">
        <v>263</v>
      </c>
      <c r="AW1311" s="15" t="s">
        <v>37</v>
      </c>
      <c r="AX1311" s="15" t="s">
        <v>85</v>
      </c>
      <c r="AY1311" s="265" t="s">
        <v>258</v>
      </c>
    </row>
    <row r="1312" s="2" customFormat="1" ht="44.25" customHeight="1">
      <c r="A1312" s="40"/>
      <c r="B1312" s="41"/>
      <c r="C1312" s="279" t="s">
        <v>1874</v>
      </c>
      <c r="D1312" s="279" t="s">
        <v>419</v>
      </c>
      <c r="E1312" s="280" t="s">
        <v>1875</v>
      </c>
      <c r="F1312" s="281" t="s">
        <v>1876</v>
      </c>
      <c r="G1312" s="282" t="s">
        <v>117</v>
      </c>
      <c r="H1312" s="283">
        <v>159.97200000000001</v>
      </c>
      <c r="I1312" s="284"/>
      <c r="J1312" s="285">
        <f>ROUND(I1312*H1312,2)</f>
        <v>0</v>
      </c>
      <c r="K1312" s="281" t="s">
        <v>273</v>
      </c>
      <c r="L1312" s="286"/>
      <c r="M1312" s="287" t="s">
        <v>35</v>
      </c>
      <c r="N1312" s="288" t="s">
        <v>49</v>
      </c>
      <c r="O1312" s="86"/>
      <c r="P1312" s="225">
        <f>O1312*H1312</f>
        <v>0</v>
      </c>
      <c r="Q1312" s="225">
        <v>0.0051000000000000004</v>
      </c>
      <c r="R1312" s="225">
        <f>Q1312*H1312</f>
        <v>0.81585720000000006</v>
      </c>
      <c r="S1312" s="225">
        <v>0</v>
      </c>
      <c r="T1312" s="226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7" t="s">
        <v>539</v>
      </c>
      <c r="AT1312" s="227" t="s">
        <v>419</v>
      </c>
      <c r="AU1312" s="227" t="s">
        <v>87</v>
      </c>
      <c r="AY1312" s="19" t="s">
        <v>258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19" t="s">
        <v>85</v>
      </c>
      <c r="BK1312" s="228">
        <f>ROUND(I1312*H1312,2)</f>
        <v>0</v>
      </c>
      <c r="BL1312" s="19" t="s">
        <v>425</v>
      </c>
      <c r="BM1312" s="227" t="s">
        <v>1877</v>
      </c>
    </row>
    <row r="1313" s="14" customFormat="1">
      <c r="A1313" s="14"/>
      <c r="B1313" s="244"/>
      <c r="C1313" s="245"/>
      <c r="D1313" s="229" t="s">
        <v>267</v>
      </c>
      <c r="E1313" s="246" t="s">
        <v>35</v>
      </c>
      <c r="F1313" s="247" t="s">
        <v>1863</v>
      </c>
      <c r="G1313" s="245"/>
      <c r="H1313" s="248">
        <v>125.61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267</v>
      </c>
      <c r="AU1313" s="254" t="s">
        <v>87</v>
      </c>
      <c r="AV1313" s="14" t="s">
        <v>87</v>
      </c>
      <c r="AW1313" s="14" t="s">
        <v>37</v>
      </c>
      <c r="AX1313" s="14" t="s">
        <v>78</v>
      </c>
      <c r="AY1313" s="254" t="s">
        <v>258</v>
      </c>
    </row>
    <row r="1314" s="14" customFormat="1">
      <c r="A1314" s="14"/>
      <c r="B1314" s="244"/>
      <c r="C1314" s="245"/>
      <c r="D1314" s="229" t="s">
        <v>267</v>
      </c>
      <c r="E1314" s="246" t="s">
        <v>35</v>
      </c>
      <c r="F1314" s="247" t="s">
        <v>200</v>
      </c>
      <c r="G1314" s="245"/>
      <c r="H1314" s="248">
        <v>7.7000000000000002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267</v>
      </c>
      <c r="AU1314" s="254" t="s">
        <v>87</v>
      </c>
      <c r="AV1314" s="14" t="s">
        <v>87</v>
      </c>
      <c r="AW1314" s="14" t="s">
        <v>37</v>
      </c>
      <c r="AX1314" s="14" t="s">
        <v>78</v>
      </c>
      <c r="AY1314" s="254" t="s">
        <v>258</v>
      </c>
    </row>
    <row r="1315" s="15" customFormat="1">
      <c r="A1315" s="15"/>
      <c r="B1315" s="255"/>
      <c r="C1315" s="256"/>
      <c r="D1315" s="229" t="s">
        <v>267</v>
      </c>
      <c r="E1315" s="257" t="s">
        <v>35</v>
      </c>
      <c r="F1315" s="258" t="s">
        <v>270</v>
      </c>
      <c r="G1315" s="256"/>
      <c r="H1315" s="259">
        <v>133.31</v>
      </c>
      <c r="I1315" s="260"/>
      <c r="J1315" s="256"/>
      <c r="K1315" s="256"/>
      <c r="L1315" s="261"/>
      <c r="M1315" s="262"/>
      <c r="N1315" s="263"/>
      <c r="O1315" s="263"/>
      <c r="P1315" s="263"/>
      <c r="Q1315" s="263"/>
      <c r="R1315" s="263"/>
      <c r="S1315" s="263"/>
      <c r="T1315" s="264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T1315" s="265" t="s">
        <v>267</v>
      </c>
      <c r="AU1315" s="265" t="s">
        <v>87</v>
      </c>
      <c r="AV1315" s="15" t="s">
        <v>263</v>
      </c>
      <c r="AW1315" s="15" t="s">
        <v>37</v>
      </c>
      <c r="AX1315" s="15" t="s">
        <v>85</v>
      </c>
      <c r="AY1315" s="265" t="s">
        <v>258</v>
      </c>
    </row>
    <row r="1316" s="14" customFormat="1">
      <c r="A1316" s="14"/>
      <c r="B1316" s="244"/>
      <c r="C1316" s="245"/>
      <c r="D1316" s="229" t="s">
        <v>267</v>
      </c>
      <c r="E1316" s="245"/>
      <c r="F1316" s="247" t="s">
        <v>1878</v>
      </c>
      <c r="G1316" s="245"/>
      <c r="H1316" s="248">
        <v>159.97200000000001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267</v>
      </c>
      <c r="AU1316" s="254" t="s">
        <v>87</v>
      </c>
      <c r="AV1316" s="14" t="s">
        <v>87</v>
      </c>
      <c r="AW1316" s="14" t="s">
        <v>4</v>
      </c>
      <c r="AX1316" s="14" t="s">
        <v>85</v>
      </c>
      <c r="AY1316" s="254" t="s">
        <v>258</v>
      </c>
    </row>
    <row r="1317" s="2" customFormat="1" ht="21.75" customHeight="1">
      <c r="A1317" s="40"/>
      <c r="B1317" s="41"/>
      <c r="C1317" s="216" t="s">
        <v>1879</v>
      </c>
      <c r="D1317" s="216" t="s">
        <v>260</v>
      </c>
      <c r="E1317" s="217" t="s">
        <v>1880</v>
      </c>
      <c r="F1317" s="218" t="s">
        <v>1881</v>
      </c>
      <c r="G1317" s="219" t="s">
        <v>124</v>
      </c>
      <c r="H1317" s="220">
        <v>61</v>
      </c>
      <c r="I1317" s="221"/>
      <c r="J1317" s="222">
        <f>ROUND(I1317*H1317,2)</f>
        <v>0</v>
      </c>
      <c r="K1317" s="218" t="s">
        <v>273</v>
      </c>
      <c r="L1317" s="46"/>
      <c r="M1317" s="223" t="s">
        <v>35</v>
      </c>
      <c r="N1317" s="224" t="s">
        <v>49</v>
      </c>
      <c r="O1317" s="86"/>
      <c r="P1317" s="225">
        <f>O1317*H1317</f>
        <v>0</v>
      </c>
      <c r="Q1317" s="225">
        <v>0</v>
      </c>
      <c r="R1317" s="225">
        <f>Q1317*H1317</f>
        <v>0</v>
      </c>
      <c r="S1317" s="225">
        <v>0.00029999999999999997</v>
      </c>
      <c r="T1317" s="226">
        <f>S1317*H1317</f>
        <v>0.018299999999999997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7" t="s">
        <v>425</v>
      </c>
      <c r="AT1317" s="227" t="s">
        <v>260</v>
      </c>
      <c r="AU1317" s="227" t="s">
        <v>87</v>
      </c>
      <c r="AY1317" s="19" t="s">
        <v>258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19" t="s">
        <v>85</v>
      </c>
      <c r="BK1317" s="228">
        <f>ROUND(I1317*H1317,2)</f>
        <v>0</v>
      </c>
      <c r="BL1317" s="19" t="s">
        <v>425</v>
      </c>
      <c r="BM1317" s="227" t="s">
        <v>1882</v>
      </c>
    </row>
    <row r="1318" s="2" customFormat="1">
      <c r="A1318" s="40"/>
      <c r="B1318" s="41"/>
      <c r="C1318" s="42"/>
      <c r="D1318" s="266" t="s">
        <v>275</v>
      </c>
      <c r="E1318" s="42"/>
      <c r="F1318" s="267" t="s">
        <v>1883</v>
      </c>
      <c r="G1318" s="42"/>
      <c r="H1318" s="42"/>
      <c r="I1318" s="231"/>
      <c r="J1318" s="42"/>
      <c r="K1318" s="42"/>
      <c r="L1318" s="46"/>
      <c r="M1318" s="232"/>
      <c r="N1318" s="233"/>
      <c r="O1318" s="86"/>
      <c r="P1318" s="86"/>
      <c r="Q1318" s="86"/>
      <c r="R1318" s="86"/>
      <c r="S1318" s="86"/>
      <c r="T1318" s="87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T1318" s="19" t="s">
        <v>275</v>
      </c>
      <c r="AU1318" s="19" t="s">
        <v>87</v>
      </c>
    </row>
    <row r="1319" s="13" customFormat="1">
      <c r="A1319" s="13"/>
      <c r="B1319" s="234"/>
      <c r="C1319" s="235"/>
      <c r="D1319" s="229" t="s">
        <v>267</v>
      </c>
      <c r="E1319" s="236" t="s">
        <v>35</v>
      </c>
      <c r="F1319" s="237" t="s">
        <v>1796</v>
      </c>
      <c r="G1319" s="235"/>
      <c r="H1319" s="236" t="s">
        <v>35</v>
      </c>
      <c r="I1319" s="238"/>
      <c r="J1319" s="235"/>
      <c r="K1319" s="235"/>
      <c r="L1319" s="239"/>
      <c r="M1319" s="240"/>
      <c r="N1319" s="241"/>
      <c r="O1319" s="241"/>
      <c r="P1319" s="241"/>
      <c r="Q1319" s="241"/>
      <c r="R1319" s="241"/>
      <c r="S1319" s="241"/>
      <c r="T1319" s="24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3" t="s">
        <v>267</v>
      </c>
      <c r="AU1319" s="243" t="s">
        <v>87</v>
      </c>
      <c r="AV1319" s="13" t="s">
        <v>85</v>
      </c>
      <c r="AW1319" s="13" t="s">
        <v>37</v>
      </c>
      <c r="AX1319" s="13" t="s">
        <v>78</v>
      </c>
      <c r="AY1319" s="243" t="s">
        <v>258</v>
      </c>
    </row>
    <row r="1320" s="14" customFormat="1">
      <c r="A1320" s="14"/>
      <c r="B1320" s="244"/>
      <c r="C1320" s="245"/>
      <c r="D1320" s="229" t="s">
        <v>267</v>
      </c>
      <c r="E1320" s="246" t="s">
        <v>35</v>
      </c>
      <c r="F1320" s="247" t="s">
        <v>1884</v>
      </c>
      <c r="G1320" s="245"/>
      <c r="H1320" s="248">
        <v>45.5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267</v>
      </c>
      <c r="AU1320" s="254" t="s">
        <v>87</v>
      </c>
      <c r="AV1320" s="14" t="s">
        <v>87</v>
      </c>
      <c r="AW1320" s="14" t="s">
        <v>37</v>
      </c>
      <c r="AX1320" s="14" t="s">
        <v>78</v>
      </c>
      <c r="AY1320" s="254" t="s">
        <v>258</v>
      </c>
    </row>
    <row r="1321" s="14" customFormat="1">
      <c r="A1321" s="14"/>
      <c r="B1321" s="244"/>
      <c r="C1321" s="245"/>
      <c r="D1321" s="229" t="s">
        <v>267</v>
      </c>
      <c r="E1321" s="246" t="s">
        <v>35</v>
      </c>
      <c r="F1321" s="247" t="s">
        <v>1885</v>
      </c>
      <c r="G1321" s="245"/>
      <c r="H1321" s="248">
        <v>15.5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267</v>
      </c>
      <c r="AU1321" s="254" t="s">
        <v>87</v>
      </c>
      <c r="AV1321" s="14" t="s">
        <v>87</v>
      </c>
      <c r="AW1321" s="14" t="s">
        <v>37</v>
      </c>
      <c r="AX1321" s="14" t="s">
        <v>78</v>
      </c>
      <c r="AY1321" s="254" t="s">
        <v>258</v>
      </c>
    </row>
    <row r="1322" s="15" customFormat="1">
      <c r="A1322" s="15"/>
      <c r="B1322" s="255"/>
      <c r="C1322" s="256"/>
      <c r="D1322" s="229" t="s">
        <v>267</v>
      </c>
      <c r="E1322" s="257" t="s">
        <v>35</v>
      </c>
      <c r="F1322" s="258" t="s">
        <v>270</v>
      </c>
      <c r="G1322" s="256"/>
      <c r="H1322" s="259">
        <v>61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5" t="s">
        <v>267</v>
      </c>
      <c r="AU1322" s="265" t="s">
        <v>87</v>
      </c>
      <c r="AV1322" s="15" t="s">
        <v>263</v>
      </c>
      <c r="AW1322" s="15" t="s">
        <v>37</v>
      </c>
      <c r="AX1322" s="15" t="s">
        <v>85</v>
      </c>
      <c r="AY1322" s="265" t="s">
        <v>258</v>
      </c>
    </row>
    <row r="1323" s="2" customFormat="1" ht="24.15" customHeight="1">
      <c r="A1323" s="40"/>
      <c r="B1323" s="41"/>
      <c r="C1323" s="216" t="s">
        <v>1886</v>
      </c>
      <c r="D1323" s="216" t="s">
        <v>260</v>
      </c>
      <c r="E1323" s="217" t="s">
        <v>1887</v>
      </c>
      <c r="F1323" s="218" t="s">
        <v>1888</v>
      </c>
      <c r="G1323" s="219" t="s">
        <v>124</v>
      </c>
      <c r="H1323" s="220">
        <v>139.09999999999999</v>
      </c>
      <c r="I1323" s="221"/>
      <c r="J1323" s="222">
        <f>ROUND(I1323*H1323,2)</f>
        <v>0</v>
      </c>
      <c r="K1323" s="218" t="s">
        <v>273</v>
      </c>
      <c r="L1323" s="46"/>
      <c r="M1323" s="223" t="s">
        <v>35</v>
      </c>
      <c r="N1323" s="224" t="s">
        <v>49</v>
      </c>
      <c r="O1323" s="86"/>
      <c r="P1323" s="225">
        <f>O1323*H1323</f>
        <v>0</v>
      </c>
      <c r="Q1323" s="225">
        <v>5.0000000000000002E-05</v>
      </c>
      <c r="R1323" s="225">
        <f>Q1323*H1323</f>
        <v>0.0069550000000000002</v>
      </c>
      <c r="S1323" s="225">
        <v>0</v>
      </c>
      <c r="T1323" s="226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27" t="s">
        <v>425</v>
      </c>
      <c r="AT1323" s="227" t="s">
        <v>260</v>
      </c>
      <c r="AU1323" s="227" t="s">
        <v>87</v>
      </c>
      <c r="AY1323" s="19" t="s">
        <v>258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19" t="s">
        <v>85</v>
      </c>
      <c r="BK1323" s="228">
        <f>ROUND(I1323*H1323,2)</f>
        <v>0</v>
      </c>
      <c r="BL1323" s="19" t="s">
        <v>425</v>
      </c>
      <c r="BM1323" s="227" t="s">
        <v>1889</v>
      </c>
    </row>
    <row r="1324" s="2" customFormat="1">
      <c r="A1324" s="40"/>
      <c r="B1324" s="41"/>
      <c r="C1324" s="42"/>
      <c r="D1324" s="266" t="s">
        <v>275</v>
      </c>
      <c r="E1324" s="42"/>
      <c r="F1324" s="267" t="s">
        <v>1890</v>
      </c>
      <c r="G1324" s="42"/>
      <c r="H1324" s="42"/>
      <c r="I1324" s="231"/>
      <c r="J1324" s="42"/>
      <c r="K1324" s="42"/>
      <c r="L1324" s="46"/>
      <c r="M1324" s="232"/>
      <c r="N1324" s="233"/>
      <c r="O1324" s="86"/>
      <c r="P1324" s="86"/>
      <c r="Q1324" s="86"/>
      <c r="R1324" s="86"/>
      <c r="S1324" s="86"/>
      <c r="T1324" s="87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T1324" s="19" t="s">
        <v>275</v>
      </c>
      <c r="AU1324" s="19" t="s">
        <v>87</v>
      </c>
    </row>
    <row r="1325" s="14" customFormat="1">
      <c r="A1325" s="14"/>
      <c r="B1325" s="244"/>
      <c r="C1325" s="245"/>
      <c r="D1325" s="229" t="s">
        <v>267</v>
      </c>
      <c r="E1325" s="246" t="s">
        <v>35</v>
      </c>
      <c r="F1325" s="247" t="s">
        <v>186</v>
      </c>
      <c r="G1325" s="245"/>
      <c r="H1325" s="248">
        <v>139.09999999999999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267</v>
      </c>
      <c r="AU1325" s="254" t="s">
        <v>87</v>
      </c>
      <c r="AV1325" s="14" t="s">
        <v>87</v>
      </c>
      <c r="AW1325" s="14" t="s">
        <v>37</v>
      </c>
      <c r="AX1325" s="14" t="s">
        <v>78</v>
      </c>
      <c r="AY1325" s="254" t="s">
        <v>258</v>
      </c>
    </row>
    <row r="1326" s="15" customFormat="1">
      <c r="A1326" s="15"/>
      <c r="B1326" s="255"/>
      <c r="C1326" s="256"/>
      <c r="D1326" s="229" t="s">
        <v>267</v>
      </c>
      <c r="E1326" s="257" t="s">
        <v>35</v>
      </c>
      <c r="F1326" s="258" t="s">
        <v>270</v>
      </c>
      <c r="G1326" s="256"/>
      <c r="H1326" s="259">
        <v>139.09999999999999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5" t="s">
        <v>267</v>
      </c>
      <c r="AU1326" s="265" t="s">
        <v>87</v>
      </c>
      <c r="AV1326" s="15" t="s">
        <v>263</v>
      </c>
      <c r="AW1326" s="15" t="s">
        <v>37</v>
      </c>
      <c r="AX1326" s="15" t="s">
        <v>85</v>
      </c>
      <c r="AY1326" s="265" t="s">
        <v>258</v>
      </c>
    </row>
    <row r="1327" s="2" customFormat="1" ht="21.75" customHeight="1">
      <c r="A1327" s="40"/>
      <c r="B1327" s="41"/>
      <c r="C1327" s="216" t="s">
        <v>1891</v>
      </c>
      <c r="D1327" s="216" t="s">
        <v>260</v>
      </c>
      <c r="E1327" s="217" t="s">
        <v>1892</v>
      </c>
      <c r="F1327" s="218" t="s">
        <v>1893</v>
      </c>
      <c r="G1327" s="219" t="s">
        <v>484</v>
      </c>
      <c r="H1327" s="220">
        <v>40</v>
      </c>
      <c r="I1327" s="221"/>
      <c r="J1327" s="222">
        <f>ROUND(I1327*H1327,2)</f>
        <v>0</v>
      </c>
      <c r="K1327" s="218" t="s">
        <v>273</v>
      </c>
      <c r="L1327" s="46"/>
      <c r="M1327" s="223" t="s">
        <v>35</v>
      </c>
      <c r="N1327" s="224" t="s">
        <v>49</v>
      </c>
      <c r="O1327" s="86"/>
      <c r="P1327" s="225">
        <f>O1327*H1327</f>
        <v>0</v>
      </c>
      <c r="Q1327" s="225">
        <v>3.0000000000000001E-05</v>
      </c>
      <c r="R1327" s="225">
        <f>Q1327*H1327</f>
        <v>0.0012000000000000001</v>
      </c>
      <c r="S1327" s="225">
        <v>0</v>
      </c>
      <c r="T1327" s="226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27" t="s">
        <v>425</v>
      </c>
      <c r="AT1327" s="227" t="s">
        <v>260</v>
      </c>
      <c r="AU1327" s="227" t="s">
        <v>87</v>
      </c>
      <c r="AY1327" s="19" t="s">
        <v>258</v>
      </c>
      <c r="BE1327" s="228">
        <f>IF(N1327="základní",J1327,0)</f>
        <v>0</v>
      </c>
      <c r="BF1327" s="228">
        <f>IF(N1327="snížená",J1327,0)</f>
        <v>0</v>
      </c>
      <c r="BG1327" s="228">
        <f>IF(N1327="zákl. přenesená",J1327,0)</f>
        <v>0</v>
      </c>
      <c r="BH1327" s="228">
        <f>IF(N1327="sníž. přenesená",J1327,0)</f>
        <v>0</v>
      </c>
      <c r="BI1327" s="228">
        <f>IF(N1327="nulová",J1327,0)</f>
        <v>0</v>
      </c>
      <c r="BJ1327" s="19" t="s">
        <v>85</v>
      </c>
      <c r="BK1327" s="228">
        <f>ROUND(I1327*H1327,2)</f>
        <v>0</v>
      </c>
      <c r="BL1327" s="19" t="s">
        <v>425</v>
      </c>
      <c r="BM1327" s="227" t="s">
        <v>1894</v>
      </c>
    </row>
    <row r="1328" s="2" customFormat="1">
      <c r="A1328" s="40"/>
      <c r="B1328" s="41"/>
      <c r="C1328" s="42"/>
      <c r="D1328" s="266" t="s">
        <v>275</v>
      </c>
      <c r="E1328" s="42"/>
      <c r="F1328" s="267" t="s">
        <v>1895</v>
      </c>
      <c r="G1328" s="42"/>
      <c r="H1328" s="42"/>
      <c r="I1328" s="231"/>
      <c r="J1328" s="42"/>
      <c r="K1328" s="42"/>
      <c r="L1328" s="46"/>
      <c r="M1328" s="232"/>
      <c r="N1328" s="233"/>
      <c r="O1328" s="86"/>
      <c r="P1328" s="86"/>
      <c r="Q1328" s="86"/>
      <c r="R1328" s="86"/>
      <c r="S1328" s="86"/>
      <c r="T1328" s="87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275</v>
      </c>
      <c r="AU1328" s="19" t="s">
        <v>87</v>
      </c>
    </row>
    <row r="1329" s="2" customFormat="1" ht="21.75" customHeight="1">
      <c r="A1329" s="40"/>
      <c r="B1329" s="41"/>
      <c r="C1329" s="216" t="s">
        <v>1896</v>
      </c>
      <c r="D1329" s="216" t="s">
        <v>260</v>
      </c>
      <c r="E1329" s="217" t="s">
        <v>1897</v>
      </c>
      <c r="F1329" s="218" t="s">
        <v>1898</v>
      </c>
      <c r="G1329" s="219" t="s">
        <v>484</v>
      </c>
      <c r="H1329" s="220">
        <v>8</v>
      </c>
      <c r="I1329" s="221"/>
      <c r="J1329" s="222">
        <f>ROUND(I1329*H1329,2)</f>
        <v>0</v>
      </c>
      <c r="K1329" s="218" t="s">
        <v>273</v>
      </c>
      <c r="L1329" s="46"/>
      <c r="M1329" s="223" t="s">
        <v>35</v>
      </c>
      <c r="N1329" s="224" t="s">
        <v>49</v>
      </c>
      <c r="O1329" s="86"/>
      <c r="P1329" s="225">
        <f>O1329*H1329</f>
        <v>0</v>
      </c>
      <c r="Q1329" s="225">
        <v>3.0000000000000001E-05</v>
      </c>
      <c r="R1329" s="225">
        <f>Q1329*H1329</f>
        <v>0.00024000000000000001</v>
      </c>
      <c r="S1329" s="225">
        <v>0</v>
      </c>
      <c r="T1329" s="226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27" t="s">
        <v>425</v>
      </c>
      <c r="AT1329" s="227" t="s">
        <v>260</v>
      </c>
      <c r="AU1329" s="227" t="s">
        <v>87</v>
      </c>
      <c r="AY1329" s="19" t="s">
        <v>258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19" t="s">
        <v>85</v>
      </c>
      <c r="BK1329" s="228">
        <f>ROUND(I1329*H1329,2)</f>
        <v>0</v>
      </c>
      <c r="BL1329" s="19" t="s">
        <v>425</v>
      </c>
      <c r="BM1329" s="227" t="s">
        <v>1899</v>
      </c>
    </row>
    <row r="1330" s="2" customFormat="1">
      <c r="A1330" s="40"/>
      <c r="B1330" s="41"/>
      <c r="C1330" s="42"/>
      <c r="D1330" s="266" t="s">
        <v>275</v>
      </c>
      <c r="E1330" s="42"/>
      <c r="F1330" s="267" t="s">
        <v>1900</v>
      </c>
      <c r="G1330" s="42"/>
      <c r="H1330" s="42"/>
      <c r="I1330" s="231"/>
      <c r="J1330" s="42"/>
      <c r="K1330" s="42"/>
      <c r="L1330" s="46"/>
      <c r="M1330" s="232"/>
      <c r="N1330" s="233"/>
      <c r="O1330" s="86"/>
      <c r="P1330" s="86"/>
      <c r="Q1330" s="86"/>
      <c r="R1330" s="86"/>
      <c r="S1330" s="86"/>
      <c r="T1330" s="87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275</v>
      </c>
      <c r="AU1330" s="19" t="s">
        <v>87</v>
      </c>
    </row>
    <row r="1331" s="2" customFormat="1" ht="16.5" customHeight="1">
      <c r="A1331" s="40"/>
      <c r="B1331" s="41"/>
      <c r="C1331" s="216" t="s">
        <v>1901</v>
      </c>
      <c r="D1331" s="216" t="s">
        <v>260</v>
      </c>
      <c r="E1331" s="217" t="s">
        <v>1902</v>
      </c>
      <c r="F1331" s="218" t="s">
        <v>1903</v>
      </c>
      <c r="G1331" s="219" t="s">
        <v>117</v>
      </c>
      <c r="H1331" s="220">
        <v>70.769999999999996</v>
      </c>
      <c r="I1331" s="221"/>
      <c r="J1331" s="222">
        <f>ROUND(I1331*H1331,2)</f>
        <v>0</v>
      </c>
      <c r="K1331" s="218" t="s">
        <v>273</v>
      </c>
      <c r="L1331" s="46"/>
      <c r="M1331" s="223" t="s">
        <v>35</v>
      </c>
      <c r="N1331" s="224" t="s">
        <v>49</v>
      </c>
      <c r="O1331" s="86"/>
      <c r="P1331" s="225">
        <f>O1331*H1331</f>
        <v>0</v>
      </c>
      <c r="Q1331" s="225">
        <v>0</v>
      </c>
      <c r="R1331" s="225">
        <f>Q1331*H1331</f>
        <v>0</v>
      </c>
      <c r="S1331" s="225">
        <v>0</v>
      </c>
      <c r="T1331" s="226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27" t="s">
        <v>425</v>
      </c>
      <c r="AT1331" s="227" t="s">
        <v>260</v>
      </c>
      <c r="AU1331" s="227" t="s">
        <v>87</v>
      </c>
      <c r="AY1331" s="19" t="s">
        <v>258</v>
      </c>
      <c r="BE1331" s="228">
        <f>IF(N1331="základní",J1331,0)</f>
        <v>0</v>
      </c>
      <c r="BF1331" s="228">
        <f>IF(N1331="snížená",J1331,0)</f>
        <v>0</v>
      </c>
      <c r="BG1331" s="228">
        <f>IF(N1331="zákl. přenesená",J1331,0)</f>
        <v>0</v>
      </c>
      <c r="BH1331" s="228">
        <f>IF(N1331="sníž. přenesená",J1331,0)</f>
        <v>0</v>
      </c>
      <c r="BI1331" s="228">
        <f>IF(N1331="nulová",J1331,0)</f>
        <v>0</v>
      </c>
      <c r="BJ1331" s="19" t="s">
        <v>85</v>
      </c>
      <c r="BK1331" s="228">
        <f>ROUND(I1331*H1331,2)</f>
        <v>0</v>
      </c>
      <c r="BL1331" s="19" t="s">
        <v>425</v>
      </c>
      <c r="BM1331" s="227" t="s">
        <v>1904</v>
      </c>
    </row>
    <row r="1332" s="2" customFormat="1">
      <c r="A1332" s="40"/>
      <c r="B1332" s="41"/>
      <c r="C1332" s="42"/>
      <c r="D1332" s="266" t="s">
        <v>275</v>
      </c>
      <c r="E1332" s="42"/>
      <c r="F1332" s="267" t="s">
        <v>1905</v>
      </c>
      <c r="G1332" s="42"/>
      <c r="H1332" s="42"/>
      <c r="I1332" s="231"/>
      <c r="J1332" s="42"/>
      <c r="K1332" s="42"/>
      <c r="L1332" s="46"/>
      <c r="M1332" s="232"/>
      <c r="N1332" s="233"/>
      <c r="O1332" s="86"/>
      <c r="P1332" s="86"/>
      <c r="Q1332" s="86"/>
      <c r="R1332" s="86"/>
      <c r="S1332" s="86"/>
      <c r="T1332" s="87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T1332" s="19" t="s">
        <v>275</v>
      </c>
      <c r="AU1332" s="19" t="s">
        <v>87</v>
      </c>
    </row>
    <row r="1333" s="13" customFormat="1">
      <c r="A1333" s="13"/>
      <c r="B1333" s="234"/>
      <c r="C1333" s="235"/>
      <c r="D1333" s="229" t="s">
        <v>267</v>
      </c>
      <c r="E1333" s="236" t="s">
        <v>35</v>
      </c>
      <c r="F1333" s="237" t="s">
        <v>1796</v>
      </c>
      <c r="G1333" s="235"/>
      <c r="H1333" s="236" t="s">
        <v>35</v>
      </c>
      <c r="I1333" s="238"/>
      <c r="J1333" s="235"/>
      <c r="K1333" s="235"/>
      <c r="L1333" s="239"/>
      <c r="M1333" s="240"/>
      <c r="N1333" s="241"/>
      <c r="O1333" s="241"/>
      <c r="P1333" s="241"/>
      <c r="Q1333" s="241"/>
      <c r="R1333" s="241"/>
      <c r="S1333" s="241"/>
      <c r="T1333" s="24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3" t="s">
        <v>267</v>
      </c>
      <c r="AU1333" s="243" t="s">
        <v>87</v>
      </c>
      <c r="AV1333" s="13" t="s">
        <v>85</v>
      </c>
      <c r="AW1333" s="13" t="s">
        <v>37</v>
      </c>
      <c r="AX1333" s="13" t="s">
        <v>78</v>
      </c>
      <c r="AY1333" s="243" t="s">
        <v>258</v>
      </c>
    </row>
    <row r="1334" s="14" customFormat="1">
      <c r="A1334" s="14"/>
      <c r="B1334" s="244"/>
      <c r="C1334" s="245"/>
      <c r="D1334" s="229" t="s">
        <v>267</v>
      </c>
      <c r="E1334" s="246" t="s">
        <v>35</v>
      </c>
      <c r="F1334" s="247" t="s">
        <v>1845</v>
      </c>
      <c r="G1334" s="245"/>
      <c r="H1334" s="248">
        <v>57.119999999999997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267</v>
      </c>
      <c r="AU1334" s="254" t="s">
        <v>87</v>
      </c>
      <c r="AV1334" s="14" t="s">
        <v>87</v>
      </c>
      <c r="AW1334" s="14" t="s">
        <v>37</v>
      </c>
      <c r="AX1334" s="14" t="s">
        <v>78</v>
      </c>
      <c r="AY1334" s="254" t="s">
        <v>258</v>
      </c>
    </row>
    <row r="1335" s="14" customFormat="1">
      <c r="A1335" s="14"/>
      <c r="B1335" s="244"/>
      <c r="C1335" s="245"/>
      <c r="D1335" s="229" t="s">
        <v>267</v>
      </c>
      <c r="E1335" s="246" t="s">
        <v>35</v>
      </c>
      <c r="F1335" s="247" t="s">
        <v>1846</v>
      </c>
      <c r="G1335" s="245"/>
      <c r="H1335" s="248">
        <v>13.65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267</v>
      </c>
      <c r="AU1335" s="254" t="s">
        <v>87</v>
      </c>
      <c r="AV1335" s="14" t="s">
        <v>87</v>
      </c>
      <c r="AW1335" s="14" t="s">
        <v>37</v>
      </c>
      <c r="AX1335" s="14" t="s">
        <v>78</v>
      </c>
      <c r="AY1335" s="254" t="s">
        <v>258</v>
      </c>
    </row>
    <row r="1336" s="15" customFormat="1">
      <c r="A1336" s="15"/>
      <c r="B1336" s="255"/>
      <c r="C1336" s="256"/>
      <c r="D1336" s="229" t="s">
        <v>267</v>
      </c>
      <c r="E1336" s="257" t="s">
        <v>35</v>
      </c>
      <c r="F1336" s="258" t="s">
        <v>270</v>
      </c>
      <c r="G1336" s="256"/>
      <c r="H1336" s="259">
        <v>70.769999999999996</v>
      </c>
      <c r="I1336" s="260"/>
      <c r="J1336" s="256"/>
      <c r="K1336" s="256"/>
      <c r="L1336" s="261"/>
      <c r="M1336" s="262"/>
      <c r="N1336" s="263"/>
      <c r="O1336" s="263"/>
      <c r="P1336" s="263"/>
      <c r="Q1336" s="263"/>
      <c r="R1336" s="263"/>
      <c r="S1336" s="263"/>
      <c r="T1336" s="264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65" t="s">
        <v>267</v>
      </c>
      <c r="AU1336" s="265" t="s">
        <v>87</v>
      </c>
      <c r="AV1336" s="15" t="s">
        <v>263</v>
      </c>
      <c r="AW1336" s="15" t="s">
        <v>37</v>
      </c>
      <c r="AX1336" s="15" t="s">
        <v>85</v>
      </c>
      <c r="AY1336" s="265" t="s">
        <v>258</v>
      </c>
    </row>
    <row r="1337" s="2" customFormat="1" ht="44.25" customHeight="1">
      <c r="A1337" s="40"/>
      <c r="B1337" s="41"/>
      <c r="C1337" s="216" t="s">
        <v>1906</v>
      </c>
      <c r="D1337" s="216" t="s">
        <v>260</v>
      </c>
      <c r="E1337" s="217" t="s">
        <v>1907</v>
      </c>
      <c r="F1337" s="218" t="s">
        <v>1908</v>
      </c>
      <c r="G1337" s="219" t="s">
        <v>1253</v>
      </c>
      <c r="H1337" s="289"/>
      <c r="I1337" s="221"/>
      <c r="J1337" s="222">
        <f>ROUND(I1337*H1337,2)</f>
        <v>0</v>
      </c>
      <c r="K1337" s="218" t="s">
        <v>273</v>
      </c>
      <c r="L1337" s="46"/>
      <c r="M1337" s="223" t="s">
        <v>35</v>
      </c>
      <c r="N1337" s="224" t="s">
        <v>49</v>
      </c>
      <c r="O1337" s="86"/>
      <c r="P1337" s="225">
        <f>O1337*H1337</f>
        <v>0</v>
      </c>
      <c r="Q1337" s="225">
        <v>0</v>
      </c>
      <c r="R1337" s="225">
        <f>Q1337*H1337</f>
        <v>0</v>
      </c>
      <c r="S1337" s="225">
        <v>0</v>
      </c>
      <c r="T1337" s="226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27" t="s">
        <v>425</v>
      </c>
      <c r="AT1337" s="227" t="s">
        <v>260</v>
      </c>
      <c r="AU1337" s="227" t="s">
        <v>87</v>
      </c>
      <c r="AY1337" s="19" t="s">
        <v>258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19" t="s">
        <v>85</v>
      </c>
      <c r="BK1337" s="228">
        <f>ROUND(I1337*H1337,2)</f>
        <v>0</v>
      </c>
      <c r="BL1337" s="19" t="s">
        <v>425</v>
      </c>
      <c r="BM1337" s="227" t="s">
        <v>1909</v>
      </c>
    </row>
    <row r="1338" s="2" customFormat="1">
      <c r="A1338" s="40"/>
      <c r="B1338" s="41"/>
      <c r="C1338" s="42"/>
      <c r="D1338" s="266" t="s">
        <v>275</v>
      </c>
      <c r="E1338" s="42"/>
      <c r="F1338" s="267" t="s">
        <v>1910</v>
      </c>
      <c r="G1338" s="42"/>
      <c r="H1338" s="42"/>
      <c r="I1338" s="231"/>
      <c r="J1338" s="42"/>
      <c r="K1338" s="42"/>
      <c r="L1338" s="46"/>
      <c r="M1338" s="232"/>
      <c r="N1338" s="233"/>
      <c r="O1338" s="86"/>
      <c r="P1338" s="86"/>
      <c r="Q1338" s="86"/>
      <c r="R1338" s="86"/>
      <c r="S1338" s="86"/>
      <c r="T1338" s="87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T1338" s="19" t="s">
        <v>275</v>
      </c>
      <c r="AU1338" s="19" t="s">
        <v>87</v>
      </c>
    </row>
    <row r="1339" s="12" customFormat="1" ht="22.8" customHeight="1">
      <c r="A1339" s="12"/>
      <c r="B1339" s="200"/>
      <c r="C1339" s="201"/>
      <c r="D1339" s="202" t="s">
        <v>77</v>
      </c>
      <c r="E1339" s="214" t="s">
        <v>1911</v>
      </c>
      <c r="F1339" s="214" t="s">
        <v>1912</v>
      </c>
      <c r="G1339" s="201"/>
      <c r="H1339" s="201"/>
      <c r="I1339" s="204"/>
      <c r="J1339" s="215">
        <f>BK1339</f>
        <v>0</v>
      </c>
      <c r="K1339" s="201"/>
      <c r="L1339" s="206"/>
      <c r="M1339" s="207"/>
      <c r="N1339" s="208"/>
      <c r="O1339" s="208"/>
      <c r="P1339" s="209">
        <f>SUM(P1340:P1345)</f>
        <v>0</v>
      </c>
      <c r="Q1339" s="208"/>
      <c r="R1339" s="209">
        <f>SUM(R1340:R1345)</f>
        <v>0</v>
      </c>
      <c r="S1339" s="208"/>
      <c r="T1339" s="210">
        <f>SUM(T1340:T1345)</f>
        <v>0</v>
      </c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R1339" s="211" t="s">
        <v>87</v>
      </c>
      <c r="AT1339" s="212" t="s">
        <v>77</v>
      </c>
      <c r="AU1339" s="212" t="s">
        <v>85</v>
      </c>
      <c r="AY1339" s="211" t="s">
        <v>258</v>
      </c>
      <c r="BK1339" s="213">
        <f>SUM(BK1340:BK1345)</f>
        <v>0</v>
      </c>
    </row>
    <row r="1340" s="2" customFormat="1" ht="44.25" customHeight="1">
      <c r="A1340" s="40"/>
      <c r="B1340" s="41"/>
      <c r="C1340" s="216" t="s">
        <v>1913</v>
      </c>
      <c r="D1340" s="216" t="s">
        <v>260</v>
      </c>
      <c r="E1340" s="217" t="s">
        <v>1914</v>
      </c>
      <c r="F1340" s="218" t="s">
        <v>1915</v>
      </c>
      <c r="G1340" s="219" t="s">
        <v>117</v>
      </c>
      <c r="H1340" s="220">
        <v>369.11000000000001</v>
      </c>
      <c r="I1340" s="221"/>
      <c r="J1340" s="222">
        <f>ROUND(I1340*H1340,2)</f>
        <v>0</v>
      </c>
      <c r="K1340" s="218" t="s">
        <v>35</v>
      </c>
      <c r="L1340" s="46"/>
      <c r="M1340" s="223" t="s">
        <v>35</v>
      </c>
      <c r="N1340" s="224" t="s">
        <v>49</v>
      </c>
      <c r="O1340" s="86"/>
      <c r="P1340" s="225">
        <f>O1340*H1340</f>
        <v>0</v>
      </c>
      <c r="Q1340" s="225">
        <v>0</v>
      </c>
      <c r="R1340" s="225">
        <f>Q1340*H1340</f>
        <v>0</v>
      </c>
      <c r="S1340" s="225">
        <v>0</v>
      </c>
      <c r="T1340" s="226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27" t="s">
        <v>425</v>
      </c>
      <c r="AT1340" s="227" t="s">
        <v>260</v>
      </c>
      <c r="AU1340" s="227" t="s">
        <v>87</v>
      </c>
      <c r="AY1340" s="19" t="s">
        <v>258</v>
      </c>
      <c r="BE1340" s="228">
        <f>IF(N1340="základní",J1340,0)</f>
        <v>0</v>
      </c>
      <c r="BF1340" s="228">
        <f>IF(N1340="snížená",J1340,0)</f>
        <v>0</v>
      </c>
      <c r="BG1340" s="228">
        <f>IF(N1340="zákl. přenesená",J1340,0)</f>
        <v>0</v>
      </c>
      <c r="BH1340" s="228">
        <f>IF(N1340="sníž. přenesená",J1340,0)</f>
        <v>0</v>
      </c>
      <c r="BI1340" s="228">
        <f>IF(N1340="nulová",J1340,0)</f>
        <v>0</v>
      </c>
      <c r="BJ1340" s="19" t="s">
        <v>85</v>
      </c>
      <c r="BK1340" s="228">
        <f>ROUND(I1340*H1340,2)</f>
        <v>0</v>
      </c>
      <c r="BL1340" s="19" t="s">
        <v>425</v>
      </c>
      <c r="BM1340" s="227" t="s">
        <v>1916</v>
      </c>
    </row>
    <row r="1341" s="14" customFormat="1">
      <c r="A1341" s="14"/>
      <c r="B1341" s="244"/>
      <c r="C1341" s="245"/>
      <c r="D1341" s="229" t="s">
        <v>267</v>
      </c>
      <c r="E1341" s="246" t="s">
        <v>35</v>
      </c>
      <c r="F1341" s="247" t="s">
        <v>162</v>
      </c>
      <c r="G1341" s="245"/>
      <c r="H1341" s="248">
        <v>369.11000000000001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267</v>
      </c>
      <c r="AU1341" s="254" t="s">
        <v>87</v>
      </c>
      <c r="AV1341" s="14" t="s">
        <v>87</v>
      </c>
      <c r="AW1341" s="14" t="s">
        <v>37</v>
      </c>
      <c r="AX1341" s="14" t="s">
        <v>85</v>
      </c>
      <c r="AY1341" s="254" t="s">
        <v>258</v>
      </c>
    </row>
    <row r="1342" s="2" customFormat="1" ht="16.5" customHeight="1">
      <c r="A1342" s="40"/>
      <c r="B1342" s="41"/>
      <c r="C1342" s="216" t="s">
        <v>1917</v>
      </c>
      <c r="D1342" s="216" t="s">
        <v>260</v>
      </c>
      <c r="E1342" s="217" t="s">
        <v>1918</v>
      </c>
      <c r="F1342" s="218" t="s">
        <v>1919</v>
      </c>
      <c r="G1342" s="219" t="s">
        <v>124</v>
      </c>
      <c r="H1342" s="220">
        <v>96.400000000000006</v>
      </c>
      <c r="I1342" s="221"/>
      <c r="J1342" s="222">
        <f>ROUND(I1342*H1342,2)</f>
        <v>0</v>
      </c>
      <c r="K1342" s="218" t="s">
        <v>35</v>
      </c>
      <c r="L1342" s="46"/>
      <c r="M1342" s="223" t="s">
        <v>35</v>
      </c>
      <c r="N1342" s="224" t="s">
        <v>49</v>
      </c>
      <c r="O1342" s="86"/>
      <c r="P1342" s="225">
        <f>O1342*H1342</f>
        <v>0</v>
      </c>
      <c r="Q1342" s="225">
        <v>0</v>
      </c>
      <c r="R1342" s="225">
        <f>Q1342*H1342</f>
        <v>0</v>
      </c>
      <c r="S1342" s="225">
        <v>0</v>
      </c>
      <c r="T1342" s="226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7" t="s">
        <v>425</v>
      </c>
      <c r="AT1342" s="227" t="s">
        <v>260</v>
      </c>
      <c r="AU1342" s="227" t="s">
        <v>87</v>
      </c>
      <c r="AY1342" s="19" t="s">
        <v>258</v>
      </c>
      <c r="BE1342" s="228">
        <f>IF(N1342="základní",J1342,0)</f>
        <v>0</v>
      </c>
      <c r="BF1342" s="228">
        <f>IF(N1342="snížená",J1342,0)</f>
        <v>0</v>
      </c>
      <c r="BG1342" s="228">
        <f>IF(N1342="zákl. přenesená",J1342,0)</f>
        <v>0</v>
      </c>
      <c r="BH1342" s="228">
        <f>IF(N1342="sníž. přenesená",J1342,0)</f>
        <v>0</v>
      </c>
      <c r="BI1342" s="228">
        <f>IF(N1342="nulová",J1342,0)</f>
        <v>0</v>
      </c>
      <c r="BJ1342" s="19" t="s">
        <v>85</v>
      </c>
      <c r="BK1342" s="228">
        <f>ROUND(I1342*H1342,2)</f>
        <v>0</v>
      </c>
      <c r="BL1342" s="19" t="s">
        <v>425</v>
      </c>
      <c r="BM1342" s="227" t="s">
        <v>1920</v>
      </c>
    </row>
    <row r="1343" s="14" customFormat="1">
      <c r="A1343" s="14"/>
      <c r="B1343" s="244"/>
      <c r="C1343" s="245"/>
      <c r="D1343" s="229" t="s">
        <v>267</v>
      </c>
      <c r="E1343" s="246" t="s">
        <v>35</v>
      </c>
      <c r="F1343" s="247" t="s">
        <v>165</v>
      </c>
      <c r="G1343" s="245"/>
      <c r="H1343" s="248">
        <v>96.400000000000006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267</v>
      </c>
      <c r="AU1343" s="254" t="s">
        <v>87</v>
      </c>
      <c r="AV1343" s="14" t="s">
        <v>87</v>
      </c>
      <c r="AW1343" s="14" t="s">
        <v>37</v>
      </c>
      <c r="AX1343" s="14" t="s">
        <v>85</v>
      </c>
      <c r="AY1343" s="254" t="s">
        <v>258</v>
      </c>
    </row>
    <row r="1344" s="2" customFormat="1" ht="44.25" customHeight="1">
      <c r="A1344" s="40"/>
      <c r="B1344" s="41"/>
      <c r="C1344" s="216" t="s">
        <v>1921</v>
      </c>
      <c r="D1344" s="216" t="s">
        <v>260</v>
      </c>
      <c r="E1344" s="217" t="s">
        <v>1922</v>
      </c>
      <c r="F1344" s="218" t="s">
        <v>1923</v>
      </c>
      <c r="G1344" s="219" t="s">
        <v>1253</v>
      </c>
      <c r="H1344" s="289"/>
      <c r="I1344" s="221"/>
      <c r="J1344" s="222">
        <f>ROUND(I1344*H1344,2)</f>
        <v>0</v>
      </c>
      <c r="K1344" s="218" t="s">
        <v>273</v>
      </c>
      <c r="L1344" s="46"/>
      <c r="M1344" s="223" t="s">
        <v>35</v>
      </c>
      <c r="N1344" s="224" t="s">
        <v>49</v>
      </c>
      <c r="O1344" s="86"/>
      <c r="P1344" s="225">
        <f>O1344*H1344</f>
        <v>0</v>
      </c>
      <c r="Q1344" s="225">
        <v>0</v>
      </c>
      <c r="R1344" s="225">
        <f>Q1344*H1344</f>
        <v>0</v>
      </c>
      <c r="S1344" s="225">
        <v>0</v>
      </c>
      <c r="T1344" s="226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27" t="s">
        <v>425</v>
      </c>
      <c r="AT1344" s="227" t="s">
        <v>260</v>
      </c>
      <c r="AU1344" s="227" t="s">
        <v>87</v>
      </c>
      <c r="AY1344" s="19" t="s">
        <v>258</v>
      </c>
      <c r="BE1344" s="228">
        <f>IF(N1344="základní",J1344,0)</f>
        <v>0</v>
      </c>
      <c r="BF1344" s="228">
        <f>IF(N1344="snížená",J1344,0)</f>
        <v>0</v>
      </c>
      <c r="BG1344" s="228">
        <f>IF(N1344="zákl. přenesená",J1344,0)</f>
        <v>0</v>
      </c>
      <c r="BH1344" s="228">
        <f>IF(N1344="sníž. přenesená",J1344,0)</f>
        <v>0</v>
      </c>
      <c r="BI1344" s="228">
        <f>IF(N1344="nulová",J1344,0)</f>
        <v>0</v>
      </c>
      <c r="BJ1344" s="19" t="s">
        <v>85</v>
      </c>
      <c r="BK1344" s="228">
        <f>ROUND(I1344*H1344,2)</f>
        <v>0</v>
      </c>
      <c r="BL1344" s="19" t="s">
        <v>425</v>
      </c>
      <c r="BM1344" s="227" t="s">
        <v>1924</v>
      </c>
    </row>
    <row r="1345" s="2" customFormat="1">
      <c r="A1345" s="40"/>
      <c r="B1345" s="41"/>
      <c r="C1345" s="42"/>
      <c r="D1345" s="266" t="s">
        <v>275</v>
      </c>
      <c r="E1345" s="42"/>
      <c r="F1345" s="267" t="s">
        <v>1925</v>
      </c>
      <c r="G1345" s="42"/>
      <c r="H1345" s="42"/>
      <c r="I1345" s="231"/>
      <c r="J1345" s="42"/>
      <c r="K1345" s="42"/>
      <c r="L1345" s="46"/>
      <c r="M1345" s="232"/>
      <c r="N1345" s="233"/>
      <c r="O1345" s="86"/>
      <c r="P1345" s="86"/>
      <c r="Q1345" s="86"/>
      <c r="R1345" s="86"/>
      <c r="S1345" s="86"/>
      <c r="T1345" s="87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T1345" s="19" t="s">
        <v>275</v>
      </c>
      <c r="AU1345" s="19" t="s">
        <v>87</v>
      </c>
    </row>
    <row r="1346" s="12" customFormat="1" ht="22.8" customHeight="1">
      <c r="A1346" s="12"/>
      <c r="B1346" s="200"/>
      <c r="C1346" s="201"/>
      <c r="D1346" s="202" t="s">
        <v>77</v>
      </c>
      <c r="E1346" s="214" t="s">
        <v>1926</v>
      </c>
      <c r="F1346" s="214" t="s">
        <v>1927</v>
      </c>
      <c r="G1346" s="201"/>
      <c r="H1346" s="201"/>
      <c r="I1346" s="204"/>
      <c r="J1346" s="215">
        <f>BK1346</f>
        <v>0</v>
      </c>
      <c r="K1346" s="201"/>
      <c r="L1346" s="206"/>
      <c r="M1346" s="207"/>
      <c r="N1346" s="208"/>
      <c r="O1346" s="208"/>
      <c r="P1346" s="209">
        <f>SUM(P1347:P1375)</f>
        <v>0</v>
      </c>
      <c r="Q1346" s="208"/>
      <c r="R1346" s="209">
        <f>SUM(R1347:R1375)</f>
        <v>3.224259</v>
      </c>
      <c r="S1346" s="208"/>
      <c r="T1346" s="210">
        <f>SUM(T1347:T1375)</f>
        <v>0</v>
      </c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R1346" s="211" t="s">
        <v>87</v>
      </c>
      <c r="AT1346" s="212" t="s">
        <v>77</v>
      </c>
      <c r="AU1346" s="212" t="s">
        <v>85</v>
      </c>
      <c r="AY1346" s="211" t="s">
        <v>258</v>
      </c>
      <c r="BK1346" s="213">
        <f>SUM(BK1347:BK1375)</f>
        <v>0</v>
      </c>
    </row>
    <row r="1347" s="2" customFormat="1" ht="24.15" customHeight="1">
      <c r="A1347" s="40"/>
      <c r="B1347" s="41"/>
      <c r="C1347" s="216" t="s">
        <v>1928</v>
      </c>
      <c r="D1347" s="216" t="s">
        <v>260</v>
      </c>
      <c r="E1347" s="217" t="s">
        <v>1929</v>
      </c>
      <c r="F1347" s="218" t="s">
        <v>1930</v>
      </c>
      <c r="G1347" s="219" t="s">
        <v>117</v>
      </c>
      <c r="H1347" s="220">
        <v>97.200000000000003</v>
      </c>
      <c r="I1347" s="221"/>
      <c r="J1347" s="222">
        <f>ROUND(I1347*H1347,2)</f>
        <v>0</v>
      </c>
      <c r="K1347" s="218" t="s">
        <v>273</v>
      </c>
      <c r="L1347" s="46"/>
      <c r="M1347" s="223" t="s">
        <v>35</v>
      </c>
      <c r="N1347" s="224" t="s">
        <v>49</v>
      </c>
      <c r="O1347" s="86"/>
      <c r="P1347" s="225">
        <f>O1347*H1347</f>
        <v>0</v>
      </c>
      <c r="Q1347" s="225">
        <v>0.00029999999999999997</v>
      </c>
      <c r="R1347" s="225">
        <f>Q1347*H1347</f>
        <v>0.029159999999999998</v>
      </c>
      <c r="S1347" s="225">
        <v>0</v>
      </c>
      <c r="T1347" s="226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7" t="s">
        <v>425</v>
      </c>
      <c r="AT1347" s="227" t="s">
        <v>260</v>
      </c>
      <c r="AU1347" s="227" t="s">
        <v>87</v>
      </c>
      <c r="AY1347" s="19" t="s">
        <v>258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9" t="s">
        <v>85</v>
      </c>
      <c r="BK1347" s="228">
        <f>ROUND(I1347*H1347,2)</f>
        <v>0</v>
      </c>
      <c r="BL1347" s="19" t="s">
        <v>425</v>
      </c>
      <c r="BM1347" s="227" t="s">
        <v>1931</v>
      </c>
    </row>
    <row r="1348" s="2" customFormat="1">
      <c r="A1348" s="40"/>
      <c r="B1348" s="41"/>
      <c r="C1348" s="42"/>
      <c r="D1348" s="266" t="s">
        <v>275</v>
      </c>
      <c r="E1348" s="42"/>
      <c r="F1348" s="267" t="s">
        <v>1932</v>
      </c>
      <c r="G1348" s="42"/>
      <c r="H1348" s="42"/>
      <c r="I1348" s="231"/>
      <c r="J1348" s="42"/>
      <c r="K1348" s="42"/>
      <c r="L1348" s="46"/>
      <c r="M1348" s="232"/>
      <c r="N1348" s="233"/>
      <c r="O1348" s="86"/>
      <c r="P1348" s="86"/>
      <c r="Q1348" s="86"/>
      <c r="R1348" s="86"/>
      <c r="S1348" s="86"/>
      <c r="T1348" s="87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275</v>
      </c>
      <c r="AU1348" s="19" t="s">
        <v>87</v>
      </c>
    </row>
    <row r="1349" s="14" customFormat="1">
      <c r="A1349" s="14"/>
      <c r="B1349" s="244"/>
      <c r="C1349" s="245"/>
      <c r="D1349" s="229" t="s">
        <v>267</v>
      </c>
      <c r="E1349" s="246" t="s">
        <v>35</v>
      </c>
      <c r="F1349" s="247" t="s">
        <v>1933</v>
      </c>
      <c r="G1349" s="245"/>
      <c r="H1349" s="248">
        <v>10.9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267</v>
      </c>
      <c r="AU1349" s="254" t="s">
        <v>87</v>
      </c>
      <c r="AV1349" s="14" t="s">
        <v>87</v>
      </c>
      <c r="AW1349" s="14" t="s">
        <v>37</v>
      </c>
      <c r="AX1349" s="14" t="s">
        <v>78</v>
      </c>
      <c r="AY1349" s="254" t="s">
        <v>258</v>
      </c>
    </row>
    <row r="1350" s="14" customFormat="1">
      <c r="A1350" s="14"/>
      <c r="B1350" s="244"/>
      <c r="C1350" s="245"/>
      <c r="D1350" s="229" t="s">
        <v>267</v>
      </c>
      <c r="E1350" s="246" t="s">
        <v>35</v>
      </c>
      <c r="F1350" s="247" t="s">
        <v>1934</v>
      </c>
      <c r="G1350" s="245"/>
      <c r="H1350" s="248">
        <v>14.9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267</v>
      </c>
      <c r="AU1350" s="254" t="s">
        <v>87</v>
      </c>
      <c r="AV1350" s="14" t="s">
        <v>87</v>
      </c>
      <c r="AW1350" s="14" t="s">
        <v>37</v>
      </c>
      <c r="AX1350" s="14" t="s">
        <v>78</v>
      </c>
      <c r="AY1350" s="254" t="s">
        <v>258</v>
      </c>
    </row>
    <row r="1351" s="14" customFormat="1">
      <c r="A1351" s="14"/>
      <c r="B1351" s="244"/>
      <c r="C1351" s="245"/>
      <c r="D1351" s="229" t="s">
        <v>267</v>
      </c>
      <c r="E1351" s="246" t="s">
        <v>35</v>
      </c>
      <c r="F1351" s="247" t="s">
        <v>1935</v>
      </c>
      <c r="G1351" s="245"/>
      <c r="H1351" s="248">
        <v>15.5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267</v>
      </c>
      <c r="AU1351" s="254" t="s">
        <v>87</v>
      </c>
      <c r="AV1351" s="14" t="s">
        <v>87</v>
      </c>
      <c r="AW1351" s="14" t="s">
        <v>37</v>
      </c>
      <c r="AX1351" s="14" t="s">
        <v>78</v>
      </c>
      <c r="AY1351" s="254" t="s">
        <v>258</v>
      </c>
    </row>
    <row r="1352" s="14" customFormat="1">
      <c r="A1352" s="14"/>
      <c r="B1352" s="244"/>
      <c r="C1352" s="245"/>
      <c r="D1352" s="229" t="s">
        <v>267</v>
      </c>
      <c r="E1352" s="246" t="s">
        <v>35</v>
      </c>
      <c r="F1352" s="247" t="s">
        <v>1936</v>
      </c>
      <c r="G1352" s="245"/>
      <c r="H1352" s="248">
        <v>9.3000000000000007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267</v>
      </c>
      <c r="AU1352" s="254" t="s">
        <v>87</v>
      </c>
      <c r="AV1352" s="14" t="s">
        <v>87</v>
      </c>
      <c r="AW1352" s="14" t="s">
        <v>37</v>
      </c>
      <c r="AX1352" s="14" t="s">
        <v>78</v>
      </c>
      <c r="AY1352" s="254" t="s">
        <v>258</v>
      </c>
    </row>
    <row r="1353" s="14" customFormat="1">
      <c r="A1353" s="14"/>
      <c r="B1353" s="244"/>
      <c r="C1353" s="245"/>
      <c r="D1353" s="229" t="s">
        <v>267</v>
      </c>
      <c r="E1353" s="246" t="s">
        <v>35</v>
      </c>
      <c r="F1353" s="247" t="s">
        <v>1937</v>
      </c>
      <c r="G1353" s="245"/>
      <c r="H1353" s="248">
        <v>23.300000000000001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267</v>
      </c>
      <c r="AU1353" s="254" t="s">
        <v>87</v>
      </c>
      <c r="AV1353" s="14" t="s">
        <v>87</v>
      </c>
      <c r="AW1353" s="14" t="s">
        <v>37</v>
      </c>
      <c r="AX1353" s="14" t="s">
        <v>78</v>
      </c>
      <c r="AY1353" s="254" t="s">
        <v>258</v>
      </c>
    </row>
    <row r="1354" s="14" customFormat="1">
      <c r="A1354" s="14"/>
      <c r="B1354" s="244"/>
      <c r="C1354" s="245"/>
      <c r="D1354" s="229" t="s">
        <v>267</v>
      </c>
      <c r="E1354" s="246" t="s">
        <v>35</v>
      </c>
      <c r="F1354" s="247" t="s">
        <v>1938</v>
      </c>
      <c r="G1354" s="245"/>
      <c r="H1354" s="248">
        <v>23.300000000000001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267</v>
      </c>
      <c r="AU1354" s="254" t="s">
        <v>87</v>
      </c>
      <c r="AV1354" s="14" t="s">
        <v>87</v>
      </c>
      <c r="AW1354" s="14" t="s">
        <v>37</v>
      </c>
      <c r="AX1354" s="14" t="s">
        <v>78</v>
      </c>
      <c r="AY1354" s="254" t="s">
        <v>258</v>
      </c>
    </row>
    <row r="1355" s="15" customFormat="1">
      <c r="A1355" s="15"/>
      <c r="B1355" s="255"/>
      <c r="C1355" s="256"/>
      <c r="D1355" s="229" t="s">
        <v>267</v>
      </c>
      <c r="E1355" s="257" t="s">
        <v>35</v>
      </c>
      <c r="F1355" s="258" t="s">
        <v>270</v>
      </c>
      <c r="G1355" s="256"/>
      <c r="H1355" s="259">
        <v>97.200000000000003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5" t="s">
        <v>267</v>
      </c>
      <c r="AU1355" s="265" t="s">
        <v>87</v>
      </c>
      <c r="AV1355" s="15" t="s">
        <v>263</v>
      </c>
      <c r="AW1355" s="15" t="s">
        <v>37</v>
      </c>
      <c r="AX1355" s="15" t="s">
        <v>85</v>
      </c>
      <c r="AY1355" s="265" t="s">
        <v>258</v>
      </c>
    </row>
    <row r="1356" s="2" customFormat="1" ht="24.15" customHeight="1">
      <c r="A1356" s="40"/>
      <c r="B1356" s="41"/>
      <c r="C1356" s="216" t="s">
        <v>1939</v>
      </c>
      <c r="D1356" s="216" t="s">
        <v>260</v>
      </c>
      <c r="E1356" s="217" t="s">
        <v>1940</v>
      </c>
      <c r="F1356" s="218" t="s">
        <v>1941</v>
      </c>
      <c r="G1356" s="219" t="s">
        <v>117</v>
      </c>
      <c r="H1356" s="220">
        <v>38.765999999999998</v>
      </c>
      <c r="I1356" s="221"/>
      <c r="J1356" s="222">
        <f>ROUND(I1356*H1356,2)</f>
        <v>0</v>
      </c>
      <c r="K1356" s="218" t="s">
        <v>273</v>
      </c>
      <c r="L1356" s="46"/>
      <c r="M1356" s="223" t="s">
        <v>35</v>
      </c>
      <c r="N1356" s="224" t="s">
        <v>49</v>
      </c>
      <c r="O1356" s="86"/>
      <c r="P1356" s="225">
        <f>O1356*H1356</f>
        <v>0</v>
      </c>
      <c r="Q1356" s="225">
        <v>0.0015</v>
      </c>
      <c r="R1356" s="225">
        <f>Q1356*H1356</f>
        <v>0.058148999999999999</v>
      </c>
      <c r="S1356" s="225">
        <v>0</v>
      </c>
      <c r="T1356" s="226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27" t="s">
        <v>425</v>
      </c>
      <c r="AT1356" s="227" t="s">
        <v>260</v>
      </c>
      <c r="AU1356" s="227" t="s">
        <v>87</v>
      </c>
      <c r="AY1356" s="19" t="s">
        <v>258</v>
      </c>
      <c r="BE1356" s="228">
        <f>IF(N1356="základní",J1356,0)</f>
        <v>0</v>
      </c>
      <c r="BF1356" s="228">
        <f>IF(N1356="snížená",J1356,0)</f>
        <v>0</v>
      </c>
      <c r="BG1356" s="228">
        <f>IF(N1356="zákl. přenesená",J1356,0)</f>
        <v>0</v>
      </c>
      <c r="BH1356" s="228">
        <f>IF(N1356="sníž. přenesená",J1356,0)</f>
        <v>0</v>
      </c>
      <c r="BI1356" s="228">
        <f>IF(N1356="nulová",J1356,0)</f>
        <v>0</v>
      </c>
      <c r="BJ1356" s="19" t="s">
        <v>85</v>
      </c>
      <c r="BK1356" s="228">
        <f>ROUND(I1356*H1356,2)</f>
        <v>0</v>
      </c>
      <c r="BL1356" s="19" t="s">
        <v>425</v>
      </c>
      <c r="BM1356" s="227" t="s">
        <v>1942</v>
      </c>
    </row>
    <row r="1357" s="2" customFormat="1">
      <c r="A1357" s="40"/>
      <c r="B1357" s="41"/>
      <c r="C1357" s="42"/>
      <c r="D1357" s="266" t="s">
        <v>275</v>
      </c>
      <c r="E1357" s="42"/>
      <c r="F1357" s="267" t="s">
        <v>1943</v>
      </c>
      <c r="G1357" s="42"/>
      <c r="H1357" s="42"/>
      <c r="I1357" s="231"/>
      <c r="J1357" s="42"/>
      <c r="K1357" s="42"/>
      <c r="L1357" s="46"/>
      <c r="M1357" s="232"/>
      <c r="N1357" s="233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275</v>
      </c>
      <c r="AU1357" s="19" t="s">
        <v>87</v>
      </c>
    </row>
    <row r="1358" s="14" customFormat="1">
      <c r="A1358" s="14"/>
      <c r="B1358" s="244"/>
      <c r="C1358" s="245"/>
      <c r="D1358" s="229" t="s">
        <v>267</v>
      </c>
      <c r="E1358" s="246" t="s">
        <v>35</v>
      </c>
      <c r="F1358" s="247" t="s">
        <v>1944</v>
      </c>
      <c r="G1358" s="245"/>
      <c r="H1358" s="248">
        <v>19.382999999999999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267</v>
      </c>
      <c r="AU1358" s="254" t="s">
        <v>87</v>
      </c>
      <c r="AV1358" s="14" t="s">
        <v>87</v>
      </c>
      <c r="AW1358" s="14" t="s">
        <v>37</v>
      </c>
      <c r="AX1358" s="14" t="s">
        <v>78</v>
      </c>
      <c r="AY1358" s="254" t="s">
        <v>258</v>
      </c>
    </row>
    <row r="1359" s="14" customFormat="1">
      <c r="A1359" s="14"/>
      <c r="B1359" s="244"/>
      <c r="C1359" s="245"/>
      <c r="D1359" s="229" t="s">
        <v>267</v>
      </c>
      <c r="E1359" s="246" t="s">
        <v>35</v>
      </c>
      <c r="F1359" s="247" t="s">
        <v>1945</v>
      </c>
      <c r="G1359" s="245"/>
      <c r="H1359" s="248">
        <v>19.382999999999999</v>
      </c>
      <c r="I1359" s="249"/>
      <c r="J1359" s="245"/>
      <c r="K1359" s="245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4" t="s">
        <v>267</v>
      </c>
      <c r="AU1359" s="254" t="s">
        <v>87</v>
      </c>
      <c r="AV1359" s="14" t="s">
        <v>87</v>
      </c>
      <c r="AW1359" s="14" t="s">
        <v>37</v>
      </c>
      <c r="AX1359" s="14" t="s">
        <v>78</v>
      </c>
      <c r="AY1359" s="254" t="s">
        <v>258</v>
      </c>
    </row>
    <row r="1360" s="15" customFormat="1">
      <c r="A1360" s="15"/>
      <c r="B1360" s="255"/>
      <c r="C1360" s="256"/>
      <c r="D1360" s="229" t="s">
        <v>267</v>
      </c>
      <c r="E1360" s="257" t="s">
        <v>35</v>
      </c>
      <c r="F1360" s="258" t="s">
        <v>270</v>
      </c>
      <c r="G1360" s="256"/>
      <c r="H1360" s="259">
        <v>38.765999999999998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5" t="s">
        <v>267</v>
      </c>
      <c r="AU1360" s="265" t="s">
        <v>87</v>
      </c>
      <c r="AV1360" s="15" t="s">
        <v>263</v>
      </c>
      <c r="AW1360" s="15" t="s">
        <v>37</v>
      </c>
      <c r="AX1360" s="15" t="s">
        <v>85</v>
      </c>
      <c r="AY1360" s="265" t="s">
        <v>258</v>
      </c>
    </row>
    <row r="1361" s="2" customFormat="1" ht="37.8" customHeight="1">
      <c r="A1361" s="40"/>
      <c r="B1361" s="41"/>
      <c r="C1361" s="216" t="s">
        <v>1946</v>
      </c>
      <c r="D1361" s="216" t="s">
        <v>260</v>
      </c>
      <c r="E1361" s="217" t="s">
        <v>1947</v>
      </c>
      <c r="F1361" s="218" t="s">
        <v>1948</v>
      </c>
      <c r="G1361" s="219" t="s">
        <v>117</v>
      </c>
      <c r="H1361" s="220">
        <v>97.200000000000003</v>
      </c>
      <c r="I1361" s="221"/>
      <c r="J1361" s="222">
        <f>ROUND(I1361*H1361,2)</f>
        <v>0</v>
      </c>
      <c r="K1361" s="218" t="s">
        <v>273</v>
      </c>
      <c r="L1361" s="46"/>
      <c r="M1361" s="223" t="s">
        <v>35</v>
      </c>
      <c r="N1361" s="224" t="s">
        <v>49</v>
      </c>
      <c r="O1361" s="86"/>
      <c r="P1361" s="225">
        <f>O1361*H1361</f>
        <v>0</v>
      </c>
      <c r="Q1361" s="225">
        <v>0.0089999999999999993</v>
      </c>
      <c r="R1361" s="225">
        <f>Q1361*H1361</f>
        <v>0.87479999999999991</v>
      </c>
      <c r="S1361" s="225">
        <v>0</v>
      </c>
      <c r="T1361" s="226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27" t="s">
        <v>425</v>
      </c>
      <c r="AT1361" s="227" t="s">
        <v>260</v>
      </c>
      <c r="AU1361" s="227" t="s">
        <v>87</v>
      </c>
      <c r="AY1361" s="19" t="s">
        <v>258</v>
      </c>
      <c r="BE1361" s="228">
        <f>IF(N1361="základní",J1361,0)</f>
        <v>0</v>
      </c>
      <c r="BF1361" s="228">
        <f>IF(N1361="snížená",J1361,0)</f>
        <v>0</v>
      </c>
      <c r="BG1361" s="228">
        <f>IF(N1361="zákl. přenesená",J1361,0)</f>
        <v>0</v>
      </c>
      <c r="BH1361" s="228">
        <f>IF(N1361="sníž. přenesená",J1361,0)</f>
        <v>0</v>
      </c>
      <c r="BI1361" s="228">
        <f>IF(N1361="nulová",J1361,0)</f>
        <v>0</v>
      </c>
      <c r="BJ1361" s="19" t="s">
        <v>85</v>
      </c>
      <c r="BK1361" s="228">
        <f>ROUND(I1361*H1361,2)</f>
        <v>0</v>
      </c>
      <c r="BL1361" s="19" t="s">
        <v>425</v>
      </c>
      <c r="BM1361" s="227" t="s">
        <v>1949</v>
      </c>
    </row>
    <row r="1362" s="2" customFormat="1">
      <c r="A1362" s="40"/>
      <c r="B1362" s="41"/>
      <c r="C1362" s="42"/>
      <c r="D1362" s="266" t="s">
        <v>275</v>
      </c>
      <c r="E1362" s="42"/>
      <c r="F1362" s="267" t="s">
        <v>1950</v>
      </c>
      <c r="G1362" s="42"/>
      <c r="H1362" s="42"/>
      <c r="I1362" s="231"/>
      <c r="J1362" s="42"/>
      <c r="K1362" s="42"/>
      <c r="L1362" s="46"/>
      <c r="M1362" s="232"/>
      <c r="N1362" s="233"/>
      <c r="O1362" s="86"/>
      <c r="P1362" s="86"/>
      <c r="Q1362" s="86"/>
      <c r="R1362" s="86"/>
      <c r="S1362" s="86"/>
      <c r="T1362" s="87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T1362" s="19" t="s">
        <v>275</v>
      </c>
      <c r="AU1362" s="19" t="s">
        <v>87</v>
      </c>
    </row>
    <row r="1363" s="14" customFormat="1">
      <c r="A1363" s="14"/>
      <c r="B1363" s="244"/>
      <c r="C1363" s="245"/>
      <c r="D1363" s="229" t="s">
        <v>267</v>
      </c>
      <c r="E1363" s="246" t="s">
        <v>35</v>
      </c>
      <c r="F1363" s="247" t="s">
        <v>127</v>
      </c>
      <c r="G1363" s="245"/>
      <c r="H1363" s="248">
        <v>97.200000000000003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267</v>
      </c>
      <c r="AU1363" s="254" t="s">
        <v>87</v>
      </c>
      <c r="AV1363" s="14" t="s">
        <v>87</v>
      </c>
      <c r="AW1363" s="14" t="s">
        <v>37</v>
      </c>
      <c r="AX1363" s="14" t="s">
        <v>85</v>
      </c>
      <c r="AY1363" s="254" t="s">
        <v>258</v>
      </c>
    </row>
    <row r="1364" s="2" customFormat="1" ht="24.15" customHeight="1">
      <c r="A1364" s="40"/>
      <c r="B1364" s="41"/>
      <c r="C1364" s="279" t="s">
        <v>1951</v>
      </c>
      <c r="D1364" s="279" t="s">
        <v>419</v>
      </c>
      <c r="E1364" s="280" t="s">
        <v>1952</v>
      </c>
      <c r="F1364" s="281" t="s">
        <v>1953</v>
      </c>
      <c r="G1364" s="282" t="s">
        <v>117</v>
      </c>
      <c r="H1364" s="283">
        <v>111.78</v>
      </c>
      <c r="I1364" s="284"/>
      <c r="J1364" s="285">
        <f>ROUND(I1364*H1364,2)</f>
        <v>0</v>
      </c>
      <c r="K1364" s="281" t="s">
        <v>273</v>
      </c>
      <c r="L1364" s="286"/>
      <c r="M1364" s="287" t="s">
        <v>35</v>
      </c>
      <c r="N1364" s="288" t="s">
        <v>49</v>
      </c>
      <c r="O1364" s="86"/>
      <c r="P1364" s="225">
        <f>O1364*H1364</f>
        <v>0</v>
      </c>
      <c r="Q1364" s="225">
        <v>0.02</v>
      </c>
      <c r="R1364" s="225">
        <f>Q1364*H1364</f>
        <v>2.2356000000000003</v>
      </c>
      <c r="S1364" s="225">
        <v>0</v>
      </c>
      <c r="T1364" s="226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7" t="s">
        <v>539</v>
      </c>
      <c r="AT1364" s="227" t="s">
        <v>419</v>
      </c>
      <c r="AU1364" s="227" t="s">
        <v>87</v>
      </c>
      <c r="AY1364" s="19" t="s">
        <v>258</v>
      </c>
      <c r="BE1364" s="228">
        <f>IF(N1364="základní",J1364,0)</f>
        <v>0</v>
      </c>
      <c r="BF1364" s="228">
        <f>IF(N1364="snížená",J1364,0)</f>
        <v>0</v>
      </c>
      <c r="BG1364" s="228">
        <f>IF(N1364="zákl. přenesená",J1364,0)</f>
        <v>0</v>
      </c>
      <c r="BH1364" s="228">
        <f>IF(N1364="sníž. přenesená",J1364,0)</f>
        <v>0</v>
      </c>
      <c r="BI1364" s="228">
        <f>IF(N1364="nulová",J1364,0)</f>
        <v>0</v>
      </c>
      <c r="BJ1364" s="19" t="s">
        <v>85</v>
      </c>
      <c r="BK1364" s="228">
        <f>ROUND(I1364*H1364,2)</f>
        <v>0</v>
      </c>
      <c r="BL1364" s="19" t="s">
        <v>425</v>
      </c>
      <c r="BM1364" s="227" t="s">
        <v>1954</v>
      </c>
    </row>
    <row r="1365" s="14" customFormat="1">
      <c r="A1365" s="14"/>
      <c r="B1365" s="244"/>
      <c r="C1365" s="245"/>
      <c r="D1365" s="229" t="s">
        <v>267</v>
      </c>
      <c r="E1365" s="246" t="s">
        <v>35</v>
      </c>
      <c r="F1365" s="247" t="s">
        <v>127</v>
      </c>
      <c r="G1365" s="245"/>
      <c r="H1365" s="248">
        <v>97.200000000000003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267</v>
      </c>
      <c r="AU1365" s="254" t="s">
        <v>87</v>
      </c>
      <c r="AV1365" s="14" t="s">
        <v>87</v>
      </c>
      <c r="AW1365" s="14" t="s">
        <v>37</v>
      </c>
      <c r="AX1365" s="14" t="s">
        <v>85</v>
      </c>
      <c r="AY1365" s="254" t="s">
        <v>258</v>
      </c>
    </row>
    <row r="1366" s="14" customFormat="1">
      <c r="A1366" s="14"/>
      <c r="B1366" s="244"/>
      <c r="C1366" s="245"/>
      <c r="D1366" s="229" t="s">
        <v>267</v>
      </c>
      <c r="E1366" s="245"/>
      <c r="F1366" s="247" t="s">
        <v>1955</v>
      </c>
      <c r="G1366" s="245"/>
      <c r="H1366" s="248">
        <v>111.78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267</v>
      </c>
      <c r="AU1366" s="254" t="s">
        <v>87</v>
      </c>
      <c r="AV1366" s="14" t="s">
        <v>87</v>
      </c>
      <c r="AW1366" s="14" t="s">
        <v>4</v>
      </c>
      <c r="AX1366" s="14" t="s">
        <v>85</v>
      </c>
      <c r="AY1366" s="254" t="s">
        <v>258</v>
      </c>
    </row>
    <row r="1367" s="2" customFormat="1" ht="24.15" customHeight="1">
      <c r="A1367" s="40"/>
      <c r="B1367" s="41"/>
      <c r="C1367" s="216" t="s">
        <v>1956</v>
      </c>
      <c r="D1367" s="216" t="s">
        <v>260</v>
      </c>
      <c r="E1367" s="217" t="s">
        <v>1957</v>
      </c>
      <c r="F1367" s="218" t="s">
        <v>1958</v>
      </c>
      <c r="G1367" s="219" t="s">
        <v>124</v>
      </c>
      <c r="H1367" s="220">
        <v>53.100000000000001</v>
      </c>
      <c r="I1367" s="221"/>
      <c r="J1367" s="222">
        <f>ROUND(I1367*H1367,2)</f>
        <v>0</v>
      </c>
      <c r="K1367" s="218" t="s">
        <v>273</v>
      </c>
      <c r="L1367" s="46"/>
      <c r="M1367" s="223" t="s">
        <v>35</v>
      </c>
      <c r="N1367" s="224" t="s">
        <v>49</v>
      </c>
      <c r="O1367" s="86"/>
      <c r="P1367" s="225">
        <f>O1367*H1367</f>
        <v>0</v>
      </c>
      <c r="Q1367" s="225">
        <v>0.00050000000000000001</v>
      </c>
      <c r="R1367" s="225">
        <f>Q1367*H1367</f>
        <v>0.026550000000000001</v>
      </c>
      <c r="S1367" s="225">
        <v>0</v>
      </c>
      <c r="T1367" s="226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27" t="s">
        <v>425</v>
      </c>
      <c r="AT1367" s="227" t="s">
        <v>260</v>
      </c>
      <c r="AU1367" s="227" t="s">
        <v>87</v>
      </c>
      <c r="AY1367" s="19" t="s">
        <v>258</v>
      </c>
      <c r="BE1367" s="228">
        <f>IF(N1367="základní",J1367,0)</f>
        <v>0</v>
      </c>
      <c r="BF1367" s="228">
        <f>IF(N1367="snížená",J1367,0)</f>
        <v>0</v>
      </c>
      <c r="BG1367" s="228">
        <f>IF(N1367="zákl. přenesená",J1367,0)</f>
        <v>0</v>
      </c>
      <c r="BH1367" s="228">
        <f>IF(N1367="sníž. přenesená",J1367,0)</f>
        <v>0</v>
      </c>
      <c r="BI1367" s="228">
        <f>IF(N1367="nulová",J1367,0)</f>
        <v>0</v>
      </c>
      <c r="BJ1367" s="19" t="s">
        <v>85</v>
      </c>
      <c r="BK1367" s="228">
        <f>ROUND(I1367*H1367,2)</f>
        <v>0</v>
      </c>
      <c r="BL1367" s="19" t="s">
        <v>425</v>
      </c>
      <c r="BM1367" s="227" t="s">
        <v>1959</v>
      </c>
    </row>
    <row r="1368" s="2" customFormat="1">
      <c r="A1368" s="40"/>
      <c r="B1368" s="41"/>
      <c r="C1368" s="42"/>
      <c r="D1368" s="266" t="s">
        <v>275</v>
      </c>
      <c r="E1368" s="42"/>
      <c r="F1368" s="267" t="s">
        <v>1960</v>
      </c>
      <c r="G1368" s="42"/>
      <c r="H1368" s="42"/>
      <c r="I1368" s="231"/>
      <c r="J1368" s="42"/>
      <c r="K1368" s="42"/>
      <c r="L1368" s="46"/>
      <c r="M1368" s="232"/>
      <c r="N1368" s="233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275</v>
      </c>
      <c r="AU1368" s="19" t="s">
        <v>87</v>
      </c>
    </row>
    <row r="1369" s="14" customFormat="1">
      <c r="A1369" s="14"/>
      <c r="B1369" s="244"/>
      <c r="C1369" s="245"/>
      <c r="D1369" s="229" t="s">
        <v>267</v>
      </c>
      <c r="E1369" s="246" t="s">
        <v>35</v>
      </c>
      <c r="F1369" s="247" t="s">
        <v>1961</v>
      </c>
      <c r="G1369" s="245"/>
      <c r="H1369" s="248">
        <v>11.5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267</v>
      </c>
      <c r="AU1369" s="254" t="s">
        <v>87</v>
      </c>
      <c r="AV1369" s="14" t="s">
        <v>87</v>
      </c>
      <c r="AW1369" s="14" t="s">
        <v>37</v>
      </c>
      <c r="AX1369" s="14" t="s">
        <v>78</v>
      </c>
      <c r="AY1369" s="254" t="s">
        <v>258</v>
      </c>
    </row>
    <row r="1370" s="14" customFormat="1">
      <c r="A1370" s="14"/>
      <c r="B1370" s="244"/>
      <c r="C1370" s="245"/>
      <c r="D1370" s="229" t="s">
        <v>267</v>
      </c>
      <c r="E1370" s="246" t="s">
        <v>35</v>
      </c>
      <c r="F1370" s="247" t="s">
        <v>1962</v>
      </c>
      <c r="G1370" s="245"/>
      <c r="H1370" s="248">
        <v>16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267</v>
      </c>
      <c r="AU1370" s="254" t="s">
        <v>87</v>
      </c>
      <c r="AV1370" s="14" t="s">
        <v>87</v>
      </c>
      <c r="AW1370" s="14" t="s">
        <v>37</v>
      </c>
      <c r="AX1370" s="14" t="s">
        <v>78</v>
      </c>
      <c r="AY1370" s="254" t="s">
        <v>258</v>
      </c>
    </row>
    <row r="1371" s="14" customFormat="1">
      <c r="A1371" s="14"/>
      <c r="B1371" s="244"/>
      <c r="C1371" s="245"/>
      <c r="D1371" s="229" t="s">
        <v>267</v>
      </c>
      <c r="E1371" s="246" t="s">
        <v>35</v>
      </c>
      <c r="F1371" s="247" t="s">
        <v>1963</v>
      </c>
      <c r="G1371" s="245"/>
      <c r="H1371" s="248">
        <v>16.899999999999999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267</v>
      </c>
      <c r="AU1371" s="254" t="s">
        <v>87</v>
      </c>
      <c r="AV1371" s="14" t="s">
        <v>87</v>
      </c>
      <c r="AW1371" s="14" t="s">
        <v>37</v>
      </c>
      <c r="AX1371" s="14" t="s">
        <v>78</v>
      </c>
      <c r="AY1371" s="254" t="s">
        <v>258</v>
      </c>
    </row>
    <row r="1372" s="14" customFormat="1">
      <c r="A1372" s="14"/>
      <c r="B1372" s="244"/>
      <c r="C1372" s="245"/>
      <c r="D1372" s="229" t="s">
        <v>267</v>
      </c>
      <c r="E1372" s="246" t="s">
        <v>35</v>
      </c>
      <c r="F1372" s="247" t="s">
        <v>1964</v>
      </c>
      <c r="G1372" s="245"/>
      <c r="H1372" s="248">
        <v>8.6999999999999993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267</v>
      </c>
      <c r="AU1372" s="254" t="s">
        <v>87</v>
      </c>
      <c r="AV1372" s="14" t="s">
        <v>87</v>
      </c>
      <c r="AW1372" s="14" t="s">
        <v>37</v>
      </c>
      <c r="AX1372" s="14" t="s">
        <v>78</v>
      </c>
      <c r="AY1372" s="254" t="s">
        <v>258</v>
      </c>
    </row>
    <row r="1373" s="15" customFormat="1">
      <c r="A1373" s="15"/>
      <c r="B1373" s="255"/>
      <c r="C1373" s="256"/>
      <c r="D1373" s="229" t="s">
        <v>267</v>
      </c>
      <c r="E1373" s="257" t="s">
        <v>35</v>
      </c>
      <c r="F1373" s="258" t="s">
        <v>270</v>
      </c>
      <c r="G1373" s="256"/>
      <c r="H1373" s="259">
        <v>53.100000000000001</v>
      </c>
      <c r="I1373" s="260"/>
      <c r="J1373" s="256"/>
      <c r="K1373" s="256"/>
      <c r="L1373" s="261"/>
      <c r="M1373" s="262"/>
      <c r="N1373" s="263"/>
      <c r="O1373" s="263"/>
      <c r="P1373" s="263"/>
      <c r="Q1373" s="263"/>
      <c r="R1373" s="263"/>
      <c r="S1373" s="263"/>
      <c r="T1373" s="264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65" t="s">
        <v>267</v>
      </c>
      <c r="AU1373" s="265" t="s">
        <v>87</v>
      </c>
      <c r="AV1373" s="15" t="s">
        <v>263</v>
      </c>
      <c r="AW1373" s="15" t="s">
        <v>37</v>
      </c>
      <c r="AX1373" s="15" t="s">
        <v>85</v>
      </c>
      <c r="AY1373" s="265" t="s">
        <v>258</v>
      </c>
    </row>
    <row r="1374" s="2" customFormat="1" ht="44.25" customHeight="1">
      <c r="A1374" s="40"/>
      <c r="B1374" s="41"/>
      <c r="C1374" s="216" t="s">
        <v>1965</v>
      </c>
      <c r="D1374" s="216" t="s">
        <v>260</v>
      </c>
      <c r="E1374" s="217" t="s">
        <v>1966</v>
      </c>
      <c r="F1374" s="218" t="s">
        <v>1967</v>
      </c>
      <c r="G1374" s="219" t="s">
        <v>1253</v>
      </c>
      <c r="H1374" s="289"/>
      <c r="I1374" s="221"/>
      <c r="J1374" s="222">
        <f>ROUND(I1374*H1374,2)</f>
        <v>0</v>
      </c>
      <c r="K1374" s="218" t="s">
        <v>273</v>
      </c>
      <c r="L1374" s="46"/>
      <c r="M1374" s="223" t="s">
        <v>35</v>
      </c>
      <c r="N1374" s="224" t="s">
        <v>49</v>
      </c>
      <c r="O1374" s="86"/>
      <c r="P1374" s="225">
        <f>O1374*H1374</f>
        <v>0</v>
      </c>
      <c r="Q1374" s="225">
        <v>0</v>
      </c>
      <c r="R1374" s="225">
        <f>Q1374*H1374</f>
        <v>0</v>
      </c>
      <c r="S1374" s="225">
        <v>0</v>
      </c>
      <c r="T1374" s="226">
        <f>S1374*H1374</f>
        <v>0</v>
      </c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R1374" s="227" t="s">
        <v>425</v>
      </c>
      <c r="AT1374" s="227" t="s">
        <v>260</v>
      </c>
      <c r="AU1374" s="227" t="s">
        <v>87</v>
      </c>
      <c r="AY1374" s="19" t="s">
        <v>258</v>
      </c>
      <c r="BE1374" s="228">
        <f>IF(N1374="základní",J1374,0)</f>
        <v>0</v>
      </c>
      <c r="BF1374" s="228">
        <f>IF(N1374="snížená",J1374,0)</f>
        <v>0</v>
      </c>
      <c r="BG1374" s="228">
        <f>IF(N1374="zákl. přenesená",J1374,0)</f>
        <v>0</v>
      </c>
      <c r="BH1374" s="228">
        <f>IF(N1374="sníž. přenesená",J1374,0)</f>
        <v>0</v>
      </c>
      <c r="BI1374" s="228">
        <f>IF(N1374="nulová",J1374,0)</f>
        <v>0</v>
      </c>
      <c r="BJ1374" s="19" t="s">
        <v>85</v>
      </c>
      <c r="BK1374" s="228">
        <f>ROUND(I1374*H1374,2)</f>
        <v>0</v>
      </c>
      <c r="BL1374" s="19" t="s">
        <v>425</v>
      </c>
      <c r="BM1374" s="227" t="s">
        <v>1968</v>
      </c>
    </row>
    <row r="1375" s="2" customFormat="1">
      <c r="A1375" s="40"/>
      <c r="B1375" s="41"/>
      <c r="C1375" s="42"/>
      <c r="D1375" s="266" t="s">
        <v>275</v>
      </c>
      <c r="E1375" s="42"/>
      <c r="F1375" s="267" t="s">
        <v>1969</v>
      </c>
      <c r="G1375" s="42"/>
      <c r="H1375" s="42"/>
      <c r="I1375" s="231"/>
      <c r="J1375" s="42"/>
      <c r="K1375" s="42"/>
      <c r="L1375" s="46"/>
      <c r="M1375" s="232"/>
      <c r="N1375" s="233"/>
      <c r="O1375" s="86"/>
      <c r="P1375" s="86"/>
      <c r="Q1375" s="86"/>
      <c r="R1375" s="86"/>
      <c r="S1375" s="86"/>
      <c r="T1375" s="87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T1375" s="19" t="s">
        <v>275</v>
      </c>
      <c r="AU1375" s="19" t="s">
        <v>87</v>
      </c>
    </row>
    <row r="1376" s="12" customFormat="1" ht="22.8" customHeight="1">
      <c r="A1376" s="12"/>
      <c r="B1376" s="200"/>
      <c r="C1376" s="201"/>
      <c r="D1376" s="202" t="s">
        <v>77</v>
      </c>
      <c r="E1376" s="214" t="s">
        <v>1970</v>
      </c>
      <c r="F1376" s="214" t="s">
        <v>1971</v>
      </c>
      <c r="G1376" s="201"/>
      <c r="H1376" s="201"/>
      <c r="I1376" s="204"/>
      <c r="J1376" s="215">
        <f>BK1376</f>
        <v>0</v>
      </c>
      <c r="K1376" s="201"/>
      <c r="L1376" s="206"/>
      <c r="M1376" s="207"/>
      <c r="N1376" s="208"/>
      <c r="O1376" s="208"/>
      <c r="P1376" s="209">
        <f>SUM(P1377:P1381)</f>
        <v>0</v>
      </c>
      <c r="Q1376" s="208"/>
      <c r="R1376" s="209">
        <f>SUM(R1377:R1381)</f>
        <v>0.040456800000000001</v>
      </c>
      <c r="S1376" s="208"/>
      <c r="T1376" s="210">
        <f>SUM(T1377:T1381)</f>
        <v>0</v>
      </c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R1376" s="211" t="s">
        <v>87</v>
      </c>
      <c r="AT1376" s="212" t="s">
        <v>77</v>
      </c>
      <c r="AU1376" s="212" t="s">
        <v>85</v>
      </c>
      <c r="AY1376" s="211" t="s">
        <v>258</v>
      </c>
      <c r="BK1376" s="213">
        <f>SUM(BK1377:BK1381)</f>
        <v>0</v>
      </c>
    </row>
    <row r="1377" s="2" customFormat="1" ht="44.25" customHeight="1">
      <c r="A1377" s="40"/>
      <c r="B1377" s="41"/>
      <c r="C1377" s="216" t="s">
        <v>1972</v>
      </c>
      <c r="D1377" s="216" t="s">
        <v>260</v>
      </c>
      <c r="E1377" s="217" t="s">
        <v>1973</v>
      </c>
      <c r="F1377" s="218" t="s">
        <v>1974</v>
      </c>
      <c r="G1377" s="219" t="s">
        <v>117</v>
      </c>
      <c r="H1377" s="220">
        <v>149.84</v>
      </c>
      <c r="I1377" s="221"/>
      <c r="J1377" s="222">
        <f>ROUND(I1377*H1377,2)</f>
        <v>0</v>
      </c>
      <c r="K1377" s="218" t="s">
        <v>273</v>
      </c>
      <c r="L1377" s="46"/>
      <c r="M1377" s="223" t="s">
        <v>35</v>
      </c>
      <c r="N1377" s="224" t="s">
        <v>49</v>
      </c>
      <c r="O1377" s="86"/>
      <c r="P1377" s="225">
        <f>O1377*H1377</f>
        <v>0</v>
      </c>
      <c r="Q1377" s="225">
        <v>0.00027</v>
      </c>
      <c r="R1377" s="225">
        <f>Q1377*H1377</f>
        <v>0.040456800000000001</v>
      </c>
      <c r="S1377" s="225">
        <v>0</v>
      </c>
      <c r="T1377" s="226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7" t="s">
        <v>425</v>
      </c>
      <c r="AT1377" s="227" t="s">
        <v>260</v>
      </c>
      <c r="AU1377" s="227" t="s">
        <v>87</v>
      </c>
      <c r="AY1377" s="19" t="s">
        <v>258</v>
      </c>
      <c r="BE1377" s="228">
        <f>IF(N1377="základní",J1377,0)</f>
        <v>0</v>
      </c>
      <c r="BF1377" s="228">
        <f>IF(N1377="snížená",J1377,0)</f>
        <v>0</v>
      </c>
      <c r="BG1377" s="228">
        <f>IF(N1377="zákl. přenesená",J1377,0)</f>
        <v>0</v>
      </c>
      <c r="BH1377" s="228">
        <f>IF(N1377="sníž. přenesená",J1377,0)</f>
        <v>0</v>
      </c>
      <c r="BI1377" s="228">
        <f>IF(N1377="nulová",J1377,0)</f>
        <v>0</v>
      </c>
      <c r="BJ1377" s="19" t="s">
        <v>85</v>
      </c>
      <c r="BK1377" s="228">
        <f>ROUND(I1377*H1377,2)</f>
        <v>0</v>
      </c>
      <c r="BL1377" s="19" t="s">
        <v>425</v>
      </c>
      <c r="BM1377" s="227" t="s">
        <v>1975</v>
      </c>
    </row>
    <row r="1378" s="2" customFormat="1">
      <c r="A1378" s="40"/>
      <c r="B1378" s="41"/>
      <c r="C1378" s="42"/>
      <c r="D1378" s="266" t="s">
        <v>275</v>
      </c>
      <c r="E1378" s="42"/>
      <c r="F1378" s="267" t="s">
        <v>1976</v>
      </c>
      <c r="G1378" s="42"/>
      <c r="H1378" s="42"/>
      <c r="I1378" s="231"/>
      <c r="J1378" s="42"/>
      <c r="K1378" s="42"/>
      <c r="L1378" s="46"/>
      <c r="M1378" s="232"/>
      <c r="N1378" s="233"/>
      <c r="O1378" s="86"/>
      <c r="P1378" s="86"/>
      <c r="Q1378" s="86"/>
      <c r="R1378" s="86"/>
      <c r="S1378" s="86"/>
      <c r="T1378" s="87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T1378" s="19" t="s">
        <v>275</v>
      </c>
      <c r="AU1378" s="19" t="s">
        <v>87</v>
      </c>
    </row>
    <row r="1379" s="13" customFormat="1">
      <c r="A1379" s="13"/>
      <c r="B1379" s="234"/>
      <c r="C1379" s="235"/>
      <c r="D1379" s="229" t="s">
        <v>267</v>
      </c>
      <c r="E1379" s="236" t="s">
        <v>35</v>
      </c>
      <c r="F1379" s="237" t="s">
        <v>1977</v>
      </c>
      <c r="G1379" s="235"/>
      <c r="H1379" s="236" t="s">
        <v>35</v>
      </c>
      <c r="I1379" s="238"/>
      <c r="J1379" s="235"/>
      <c r="K1379" s="235"/>
      <c r="L1379" s="239"/>
      <c r="M1379" s="240"/>
      <c r="N1379" s="241"/>
      <c r="O1379" s="241"/>
      <c r="P1379" s="241"/>
      <c r="Q1379" s="241"/>
      <c r="R1379" s="241"/>
      <c r="S1379" s="241"/>
      <c r="T1379" s="242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3" t="s">
        <v>267</v>
      </c>
      <c r="AU1379" s="243" t="s">
        <v>87</v>
      </c>
      <c r="AV1379" s="13" t="s">
        <v>85</v>
      </c>
      <c r="AW1379" s="13" t="s">
        <v>37</v>
      </c>
      <c r="AX1379" s="13" t="s">
        <v>78</v>
      </c>
      <c r="AY1379" s="243" t="s">
        <v>258</v>
      </c>
    </row>
    <row r="1380" s="14" customFormat="1">
      <c r="A1380" s="14"/>
      <c r="B1380" s="244"/>
      <c r="C1380" s="245"/>
      <c r="D1380" s="229" t="s">
        <v>267</v>
      </c>
      <c r="E1380" s="246" t="s">
        <v>35</v>
      </c>
      <c r="F1380" s="247" t="s">
        <v>1978</v>
      </c>
      <c r="G1380" s="245"/>
      <c r="H1380" s="248">
        <v>149.84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267</v>
      </c>
      <c r="AU1380" s="254" t="s">
        <v>87</v>
      </c>
      <c r="AV1380" s="14" t="s">
        <v>87</v>
      </c>
      <c r="AW1380" s="14" t="s">
        <v>37</v>
      </c>
      <c r="AX1380" s="14" t="s">
        <v>78</v>
      </c>
      <c r="AY1380" s="254" t="s">
        <v>258</v>
      </c>
    </row>
    <row r="1381" s="15" customFormat="1">
      <c r="A1381" s="15"/>
      <c r="B1381" s="255"/>
      <c r="C1381" s="256"/>
      <c r="D1381" s="229" t="s">
        <v>267</v>
      </c>
      <c r="E1381" s="257" t="s">
        <v>35</v>
      </c>
      <c r="F1381" s="258" t="s">
        <v>270</v>
      </c>
      <c r="G1381" s="256"/>
      <c r="H1381" s="259">
        <v>149.84</v>
      </c>
      <c r="I1381" s="260"/>
      <c r="J1381" s="256"/>
      <c r="K1381" s="256"/>
      <c r="L1381" s="261"/>
      <c r="M1381" s="262"/>
      <c r="N1381" s="263"/>
      <c r="O1381" s="263"/>
      <c r="P1381" s="263"/>
      <c r="Q1381" s="263"/>
      <c r="R1381" s="263"/>
      <c r="S1381" s="263"/>
      <c r="T1381" s="264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5" t="s">
        <v>267</v>
      </c>
      <c r="AU1381" s="265" t="s">
        <v>87</v>
      </c>
      <c r="AV1381" s="15" t="s">
        <v>263</v>
      </c>
      <c r="AW1381" s="15" t="s">
        <v>37</v>
      </c>
      <c r="AX1381" s="15" t="s">
        <v>85</v>
      </c>
      <c r="AY1381" s="265" t="s">
        <v>258</v>
      </c>
    </row>
    <row r="1382" s="12" customFormat="1" ht="22.8" customHeight="1">
      <c r="A1382" s="12"/>
      <c r="B1382" s="200"/>
      <c r="C1382" s="201"/>
      <c r="D1382" s="202" t="s">
        <v>77</v>
      </c>
      <c r="E1382" s="214" t="s">
        <v>1979</v>
      </c>
      <c r="F1382" s="214" t="s">
        <v>1980</v>
      </c>
      <c r="G1382" s="201"/>
      <c r="H1382" s="201"/>
      <c r="I1382" s="204"/>
      <c r="J1382" s="215">
        <f>BK1382</f>
        <v>0</v>
      </c>
      <c r="K1382" s="201"/>
      <c r="L1382" s="206"/>
      <c r="M1382" s="207"/>
      <c r="N1382" s="208"/>
      <c r="O1382" s="208"/>
      <c r="P1382" s="209">
        <f>SUM(P1383:P1408)</f>
        <v>0</v>
      </c>
      <c r="Q1382" s="208"/>
      <c r="R1382" s="209">
        <f>SUM(R1383:R1408)</f>
        <v>0.6706399999999999</v>
      </c>
      <c r="S1382" s="208"/>
      <c r="T1382" s="210">
        <f>SUM(T1383:T1408)</f>
        <v>0.022660999999999997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11" t="s">
        <v>87</v>
      </c>
      <c r="AT1382" s="212" t="s">
        <v>77</v>
      </c>
      <c r="AU1382" s="212" t="s">
        <v>85</v>
      </c>
      <c r="AY1382" s="211" t="s">
        <v>258</v>
      </c>
      <c r="BK1382" s="213">
        <f>SUM(BK1383:BK1408)</f>
        <v>0</v>
      </c>
    </row>
    <row r="1383" s="2" customFormat="1" ht="24.15" customHeight="1">
      <c r="A1383" s="40"/>
      <c r="B1383" s="41"/>
      <c r="C1383" s="216" t="s">
        <v>1981</v>
      </c>
      <c r="D1383" s="216" t="s">
        <v>260</v>
      </c>
      <c r="E1383" s="217" t="s">
        <v>1982</v>
      </c>
      <c r="F1383" s="218" t="s">
        <v>1983</v>
      </c>
      <c r="G1383" s="219" t="s">
        <v>117</v>
      </c>
      <c r="H1383" s="220">
        <v>1299</v>
      </c>
      <c r="I1383" s="221"/>
      <c r="J1383" s="222">
        <f>ROUND(I1383*H1383,2)</f>
        <v>0</v>
      </c>
      <c r="K1383" s="218" t="s">
        <v>273</v>
      </c>
      <c r="L1383" s="46"/>
      <c r="M1383" s="223" t="s">
        <v>35</v>
      </c>
      <c r="N1383" s="224" t="s">
        <v>49</v>
      </c>
      <c r="O1383" s="86"/>
      <c r="P1383" s="225">
        <f>O1383*H1383</f>
        <v>0</v>
      </c>
      <c r="Q1383" s="225">
        <v>0</v>
      </c>
      <c r="R1383" s="225">
        <f>Q1383*H1383</f>
        <v>0</v>
      </c>
      <c r="S1383" s="225">
        <v>0</v>
      </c>
      <c r="T1383" s="226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7" t="s">
        <v>425</v>
      </c>
      <c r="AT1383" s="227" t="s">
        <v>260</v>
      </c>
      <c r="AU1383" s="227" t="s">
        <v>87</v>
      </c>
      <c r="AY1383" s="19" t="s">
        <v>258</v>
      </c>
      <c r="BE1383" s="228">
        <f>IF(N1383="základní",J1383,0)</f>
        <v>0</v>
      </c>
      <c r="BF1383" s="228">
        <f>IF(N1383="snížená",J1383,0)</f>
        <v>0</v>
      </c>
      <c r="BG1383" s="228">
        <f>IF(N1383="zákl. přenesená",J1383,0)</f>
        <v>0</v>
      </c>
      <c r="BH1383" s="228">
        <f>IF(N1383="sníž. přenesená",J1383,0)</f>
        <v>0</v>
      </c>
      <c r="BI1383" s="228">
        <f>IF(N1383="nulová",J1383,0)</f>
        <v>0</v>
      </c>
      <c r="BJ1383" s="19" t="s">
        <v>85</v>
      </c>
      <c r="BK1383" s="228">
        <f>ROUND(I1383*H1383,2)</f>
        <v>0</v>
      </c>
      <c r="BL1383" s="19" t="s">
        <v>425</v>
      </c>
      <c r="BM1383" s="227" t="s">
        <v>1984</v>
      </c>
    </row>
    <row r="1384" s="2" customFormat="1">
      <c r="A1384" s="40"/>
      <c r="B1384" s="41"/>
      <c r="C1384" s="42"/>
      <c r="D1384" s="266" t="s">
        <v>275</v>
      </c>
      <c r="E1384" s="42"/>
      <c r="F1384" s="267" t="s">
        <v>1985</v>
      </c>
      <c r="G1384" s="42"/>
      <c r="H1384" s="42"/>
      <c r="I1384" s="231"/>
      <c r="J1384" s="42"/>
      <c r="K1384" s="42"/>
      <c r="L1384" s="46"/>
      <c r="M1384" s="232"/>
      <c r="N1384" s="233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275</v>
      </c>
      <c r="AU1384" s="19" t="s">
        <v>87</v>
      </c>
    </row>
    <row r="1385" s="14" customFormat="1">
      <c r="A1385" s="14"/>
      <c r="B1385" s="244"/>
      <c r="C1385" s="245"/>
      <c r="D1385" s="229" t="s">
        <v>267</v>
      </c>
      <c r="E1385" s="246" t="s">
        <v>35</v>
      </c>
      <c r="F1385" s="247" t="s">
        <v>139</v>
      </c>
      <c r="G1385" s="245"/>
      <c r="H1385" s="248">
        <v>1299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267</v>
      </c>
      <c r="AU1385" s="254" t="s">
        <v>87</v>
      </c>
      <c r="AV1385" s="14" t="s">
        <v>87</v>
      </c>
      <c r="AW1385" s="14" t="s">
        <v>37</v>
      </c>
      <c r="AX1385" s="14" t="s">
        <v>85</v>
      </c>
      <c r="AY1385" s="254" t="s">
        <v>258</v>
      </c>
    </row>
    <row r="1386" s="2" customFormat="1" ht="16.5" customHeight="1">
      <c r="A1386" s="40"/>
      <c r="B1386" s="41"/>
      <c r="C1386" s="216" t="s">
        <v>1986</v>
      </c>
      <c r="D1386" s="216" t="s">
        <v>260</v>
      </c>
      <c r="E1386" s="217" t="s">
        <v>1987</v>
      </c>
      <c r="F1386" s="218" t="s">
        <v>1988</v>
      </c>
      <c r="G1386" s="219" t="s">
        <v>117</v>
      </c>
      <c r="H1386" s="220">
        <v>73.099999999999994</v>
      </c>
      <c r="I1386" s="221"/>
      <c r="J1386" s="222">
        <f>ROUND(I1386*H1386,2)</f>
        <v>0</v>
      </c>
      <c r="K1386" s="218" t="s">
        <v>273</v>
      </c>
      <c r="L1386" s="46"/>
      <c r="M1386" s="223" t="s">
        <v>35</v>
      </c>
      <c r="N1386" s="224" t="s">
        <v>49</v>
      </c>
      <c r="O1386" s="86"/>
      <c r="P1386" s="225">
        <f>O1386*H1386</f>
        <v>0</v>
      </c>
      <c r="Q1386" s="225">
        <v>0.001</v>
      </c>
      <c r="R1386" s="225">
        <f>Q1386*H1386</f>
        <v>0.073099999999999998</v>
      </c>
      <c r="S1386" s="225">
        <v>0.00031</v>
      </c>
      <c r="T1386" s="226">
        <f>S1386*H1386</f>
        <v>0.022660999999999997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7" t="s">
        <v>425</v>
      </c>
      <c r="AT1386" s="227" t="s">
        <v>260</v>
      </c>
      <c r="AU1386" s="227" t="s">
        <v>87</v>
      </c>
      <c r="AY1386" s="19" t="s">
        <v>258</v>
      </c>
      <c r="BE1386" s="228">
        <f>IF(N1386="základní",J1386,0)</f>
        <v>0</v>
      </c>
      <c r="BF1386" s="228">
        <f>IF(N1386="snížená",J1386,0)</f>
        <v>0</v>
      </c>
      <c r="BG1386" s="228">
        <f>IF(N1386="zákl. přenesená",J1386,0)</f>
        <v>0</v>
      </c>
      <c r="BH1386" s="228">
        <f>IF(N1386="sníž. přenesená",J1386,0)</f>
        <v>0</v>
      </c>
      <c r="BI1386" s="228">
        <f>IF(N1386="nulová",J1386,0)</f>
        <v>0</v>
      </c>
      <c r="BJ1386" s="19" t="s">
        <v>85</v>
      </c>
      <c r="BK1386" s="228">
        <f>ROUND(I1386*H1386,2)</f>
        <v>0</v>
      </c>
      <c r="BL1386" s="19" t="s">
        <v>425</v>
      </c>
      <c r="BM1386" s="227" t="s">
        <v>1989</v>
      </c>
    </row>
    <row r="1387" s="2" customFormat="1">
      <c r="A1387" s="40"/>
      <c r="B1387" s="41"/>
      <c r="C1387" s="42"/>
      <c r="D1387" s="266" t="s">
        <v>275</v>
      </c>
      <c r="E1387" s="42"/>
      <c r="F1387" s="267" t="s">
        <v>1990</v>
      </c>
      <c r="G1387" s="42"/>
      <c r="H1387" s="42"/>
      <c r="I1387" s="231"/>
      <c r="J1387" s="42"/>
      <c r="K1387" s="42"/>
      <c r="L1387" s="46"/>
      <c r="M1387" s="232"/>
      <c r="N1387" s="233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275</v>
      </c>
      <c r="AU1387" s="19" t="s">
        <v>87</v>
      </c>
    </row>
    <row r="1388" s="13" customFormat="1">
      <c r="A1388" s="13"/>
      <c r="B1388" s="234"/>
      <c r="C1388" s="235"/>
      <c r="D1388" s="229" t="s">
        <v>267</v>
      </c>
      <c r="E1388" s="236" t="s">
        <v>35</v>
      </c>
      <c r="F1388" s="237" t="s">
        <v>1991</v>
      </c>
      <c r="G1388" s="235"/>
      <c r="H1388" s="236" t="s">
        <v>35</v>
      </c>
      <c r="I1388" s="238"/>
      <c r="J1388" s="235"/>
      <c r="K1388" s="235"/>
      <c r="L1388" s="239"/>
      <c r="M1388" s="240"/>
      <c r="N1388" s="241"/>
      <c r="O1388" s="241"/>
      <c r="P1388" s="241"/>
      <c r="Q1388" s="241"/>
      <c r="R1388" s="241"/>
      <c r="S1388" s="241"/>
      <c r="T1388" s="24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3" t="s">
        <v>267</v>
      </c>
      <c r="AU1388" s="243" t="s">
        <v>87</v>
      </c>
      <c r="AV1388" s="13" t="s">
        <v>85</v>
      </c>
      <c r="AW1388" s="13" t="s">
        <v>37</v>
      </c>
      <c r="AX1388" s="13" t="s">
        <v>78</v>
      </c>
      <c r="AY1388" s="243" t="s">
        <v>258</v>
      </c>
    </row>
    <row r="1389" s="16" customFormat="1">
      <c r="A1389" s="16"/>
      <c r="B1389" s="268"/>
      <c r="C1389" s="269"/>
      <c r="D1389" s="229" t="s">
        <v>267</v>
      </c>
      <c r="E1389" s="270" t="s">
        <v>35</v>
      </c>
      <c r="F1389" s="271" t="s">
        <v>1992</v>
      </c>
      <c r="G1389" s="269"/>
      <c r="H1389" s="272">
        <v>0</v>
      </c>
      <c r="I1389" s="273"/>
      <c r="J1389" s="269"/>
      <c r="K1389" s="269"/>
      <c r="L1389" s="274"/>
      <c r="M1389" s="275"/>
      <c r="N1389" s="276"/>
      <c r="O1389" s="276"/>
      <c r="P1389" s="276"/>
      <c r="Q1389" s="276"/>
      <c r="R1389" s="276"/>
      <c r="S1389" s="276"/>
      <c r="T1389" s="277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78" t="s">
        <v>267</v>
      </c>
      <c r="AU1389" s="278" t="s">
        <v>87</v>
      </c>
      <c r="AV1389" s="16" t="s">
        <v>126</v>
      </c>
      <c r="AW1389" s="16" t="s">
        <v>37</v>
      </c>
      <c r="AX1389" s="16" t="s">
        <v>78</v>
      </c>
      <c r="AY1389" s="278" t="s">
        <v>258</v>
      </c>
    </row>
    <row r="1390" s="14" customFormat="1">
      <c r="A1390" s="14"/>
      <c r="B1390" s="244"/>
      <c r="C1390" s="245"/>
      <c r="D1390" s="229" t="s">
        <v>267</v>
      </c>
      <c r="E1390" s="246" t="s">
        <v>35</v>
      </c>
      <c r="F1390" s="247" t="s">
        <v>1993</v>
      </c>
      <c r="G1390" s="245"/>
      <c r="H1390" s="248">
        <v>54.200000000000003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267</v>
      </c>
      <c r="AU1390" s="254" t="s">
        <v>87</v>
      </c>
      <c r="AV1390" s="14" t="s">
        <v>87</v>
      </c>
      <c r="AW1390" s="14" t="s">
        <v>37</v>
      </c>
      <c r="AX1390" s="14" t="s">
        <v>78</v>
      </c>
      <c r="AY1390" s="254" t="s">
        <v>258</v>
      </c>
    </row>
    <row r="1391" s="14" customFormat="1">
      <c r="A1391" s="14"/>
      <c r="B1391" s="244"/>
      <c r="C1391" s="245"/>
      <c r="D1391" s="229" t="s">
        <v>267</v>
      </c>
      <c r="E1391" s="246" t="s">
        <v>35</v>
      </c>
      <c r="F1391" s="247" t="s">
        <v>1994</v>
      </c>
      <c r="G1391" s="245"/>
      <c r="H1391" s="248">
        <v>18.899999999999999</v>
      </c>
      <c r="I1391" s="249"/>
      <c r="J1391" s="245"/>
      <c r="K1391" s="245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4" t="s">
        <v>267</v>
      </c>
      <c r="AU1391" s="254" t="s">
        <v>87</v>
      </c>
      <c r="AV1391" s="14" t="s">
        <v>87</v>
      </c>
      <c r="AW1391" s="14" t="s">
        <v>37</v>
      </c>
      <c r="AX1391" s="14" t="s">
        <v>78</v>
      </c>
      <c r="AY1391" s="254" t="s">
        <v>258</v>
      </c>
    </row>
    <row r="1392" s="16" customFormat="1">
      <c r="A1392" s="16"/>
      <c r="B1392" s="268"/>
      <c r="C1392" s="269"/>
      <c r="D1392" s="229" t="s">
        <v>267</v>
      </c>
      <c r="E1392" s="270" t="s">
        <v>35</v>
      </c>
      <c r="F1392" s="271" t="s">
        <v>1995</v>
      </c>
      <c r="G1392" s="269"/>
      <c r="H1392" s="272">
        <v>73.099999999999994</v>
      </c>
      <c r="I1392" s="273"/>
      <c r="J1392" s="269"/>
      <c r="K1392" s="269"/>
      <c r="L1392" s="274"/>
      <c r="M1392" s="275"/>
      <c r="N1392" s="276"/>
      <c r="O1392" s="276"/>
      <c r="P1392" s="276"/>
      <c r="Q1392" s="276"/>
      <c r="R1392" s="276"/>
      <c r="S1392" s="276"/>
      <c r="T1392" s="277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78" t="s">
        <v>267</v>
      </c>
      <c r="AU1392" s="278" t="s">
        <v>87</v>
      </c>
      <c r="AV1392" s="16" t="s">
        <v>126</v>
      </c>
      <c r="AW1392" s="16" t="s">
        <v>37</v>
      </c>
      <c r="AX1392" s="16" t="s">
        <v>78</v>
      </c>
      <c r="AY1392" s="278" t="s">
        <v>258</v>
      </c>
    </row>
    <row r="1393" s="15" customFormat="1">
      <c r="A1393" s="15"/>
      <c r="B1393" s="255"/>
      <c r="C1393" s="256"/>
      <c r="D1393" s="229" t="s">
        <v>267</v>
      </c>
      <c r="E1393" s="257" t="s">
        <v>35</v>
      </c>
      <c r="F1393" s="258" t="s">
        <v>270</v>
      </c>
      <c r="G1393" s="256"/>
      <c r="H1393" s="259">
        <v>73.099999999999994</v>
      </c>
      <c r="I1393" s="260"/>
      <c r="J1393" s="256"/>
      <c r="K1393" s="256"/>
      <c r="L1393" s="261"/>
      <c r="M1393" s="262"/>
      <c r="N1393" s="263"/>
      <c r="O1393" s="263"/>
      <c r="P1393" s="263"/>
      <c r="Q1393" s="263"/>
      <c r="R1393" s="263"/>
      <c r="S1393" s="263"/>
      <c r="T1393" s="264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65" t="s">
        <v>267</v>
      </c>
      <c r="AU1393" s="265" t="s">
        <v>87</v>
      </c>
      <c r="AV1393" s="15" t="s">
        <v>263</v>
      </c>
      <c r="AW1393" s="15" t="s">
        <v>37</v>
      </c>
      <c r="AX1393" s="15" t="s">
        <v>85</v>
      </c>
      <c r="AY1393" s="265" t="s">
        <v>258</v>
      </c>
    </row>
    <row r="1394" s="2" customFormat="1" ht="33" customHeight="1">
      <c r="A1394" s="40"/>
      <c r="B1394" s="41"/>
      <c r="C1394" s="216" t="s">
        <v>1996</v>
      </c>
      <c r="D1394" s="216" t="s">
        <v>260</v>
      </c>
      <c r="E1394" s="217" t="s">
        <v>1997</v>
      </c>
      <c r="F1394" s="218" t="s">
        <v>1998</v>
      </c>
      <c r="G1394" s="219" t="s">
        <v>117</v>
      </c>
      <c r="H1394" s="220">
        <v>1299</v>
      </c>
      <c r="I1394" s="221"/>
      <c r="J1394" s="222">
        <f>ROUND(I1394*H1394,2)</f>
        <v>0</v>
      </c>
      <c r="K1394" s="218" t="s">
        <v>273</v>
      </c>
      <c r="L1394" s="46"/>
      <c r="M1394" s="223" t="s">
        <v>35</v>
      </c>
      <c r="N1394" s="224" t="s">
        <v>49</v>
      </c>
      <c r="O1394" s="86"/>
      <c r="P1394" s="225">
        <f>O1394*H1394</f>
        <v>0</v>
      </c>
      <c r="Q1394" s="225">
        <v>0.00020000000000000001</v>
      </c>
      <c r="R1394" s="225">
        <f>Q1394*H1394</f>
        <v>0.25980000000000003</v>
      </c>
      <c r="S1394" s="225">
        <v>0</v>
      </c>
      <c r="T1394" s="226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7" t="s">
        <v>425</v>
      </c>
      <c r="AT1394" s="227" t="s">
        <v>260</v>
      </c>
      <c r="AU1394" s="227" t="s">
        <v>87</v>
      </c>
      <c r="AY1394" s="19" t="s">
        <v>258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19" t="s">
        <v>85</v>
      </c>
      <c r="BK1394" s="228">
        <f>ROUND(I1394*H1394,2)</f>
        <v>0</v>
      </c>
      <c r="BL1394" s="19" t="s">
        <v>425</v>
      </c>
      <c r="BM1394" s="227" t="s">
        <v>1999</v>
      </c>
    </row>
    <row r="1395" s="2" customFormat="1">
      <c r="A1395" s="40"/>
      <c r="B1395" s="41"/>
      <c r="C1395" s="42"/>
      <c r="D1395" s="266" t="s">
        <v>275</v>
      </c>
      <c r="E1395" s="42"/>
      <c r="F1395" s="267" t="s">
        <v>2000</v>
      </c>
      <c r="G1395" s="42"/>
      <c r="H1395" s="42"/>
      <c r="I1395" s="231"/>
      <c r="J1395" s="42"/>
      <c r="K1395" s="42"/>
      <c r="L1395" s="46"/>
      <c r="M1395" s="232"/>
      <c r="N1395" s="233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275</v>
      </c>
      <c r="AU1395" s="19" t="s">
        <v>87</v>
      </c>
    </row>
    <row r="1396" s="14" customFormat="1">
      <c r="A1396" s="14"/>
      <c r="B1396" s="244"/>
      <c r="C1396" s="245"/>
      <c r="D1396" s="229" t="s">
        <v>267</v>
      </c>
      <c r="E1396" s="246" t="s">
        <v>35</v>
      </c>
      <c r="F1396" s="247" t="s">
        <v>139</v>
      </c>
      <c r="G1396" s="245"/>
      <c r="H1396" s="248">
        <v>1299</v>
      </c>
      <c r="I1396" s="249"/>
      <c r="J1396" s="245"/>
      <c r="K1396" s="245"/>
      <c r="L1396" s="250"/>
      <c r="M1396" s="251"/>
      <c r="N1396" s="252"/>
      <c r="O1396" s="252"/>
      <c r="P1396" s="252"/>
      <c r="Q1396" s="252"/>
      <c r="R1396" s="252"/>
      <c r="S1396" s="252"/>
      <c r="T1396" s="253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4" t="s">
        <v>267</v>
      </c>
      <c r="AU1396" s="254" t="s">
        <v>87</v>
      </c>
      <c r="AV1396" s="14" t="s">
        <v>87</v>
      </c>
      <c r="AW1396" s="14" t="s">
        <v>37</v>
      </c>
      <c r="AX1396" s="14" t="s">
        <v>85</v>
      </c>
      <c r="AY1396" s="254" t="s">
        <v>258</v>
      </c>
    </row>
    <row r="1397" s="2" customFormat="1" ht="37.8" customHeight="1">
      <c r="A1397" s="40"/>
      <c r="B1397" s="41"/>
      <c r="C1397" s="216" t="s">
        <v>2001</v>
      </c>
      <c r="D1397" s="216" t="s">
        <v>260</v>
      </c>
      <c r="E1397" s="217" t="s">
        <v>2002</v>
      </c>
      <c r="F1397" s="218" t="s">
        <v>2003</v>
      </c>
      <c r="G1397" s="219" t="s">
        <v>117</v>
      </c>
      <c r="H1397" s="220">
        <v>1299</v>
      </c>
      <c r="I1397" s="221"/>
      <c r="J1397" s="222">
        <f>ROUND(I1397*H1397,2)</f>
        <v>0</v>
      </c>
      <c r="K1397" s="218" t="s">
        <v>273</v>
      </c>
      <c r="L1397" s="46"/>
      <c r="M1397" s="223" t="s">
        <v>35</v>
      </c>
      <c r="N1397" s="224" t="s">
        <v>49</v>
      </c>
      <c r="O1397" s="86"/>
      <c r="P1397" s="225">
        <f>O1397*H1397</f>
        <v>0</v>
      </c>
      <c r="Q1397" s="225">
        <v>0.00025999999999999998</v>
      </c>
      <c r="R1397" s="225">
        <f>Q1397*H1397</f>
        <v>0.33773999999999998</v>
      </c>
      <c r="S1397" s="225">
        <v>0</v>
      </c>
      <c r="T1397" s="226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7" t="s">
        <v>425</v>
      </c>
      <c r="AT1397" s="227" t="s">
        <v>260</v>
      </c>
      <c r="AU1397" s="227" t="s">
        <v>87</v>
      </c>
      <c r="AY1397" s="19" t="s">
        <v>258</v>
      </c>
      <c r="BE1397" s="228">
        <f>IF(N1397="základní",J1397,0)</f>
        <v>0</v>
      </c>
      <c r="BF1397" s="228">
        <f>IF(N1397="snížená",J1397,0)</f>
        <v>0</v>
      </c>
      <c r="BG1397" s="228">
        <f>IF(N1397="zákl. přenesená",J1397,0)</f>
        <v>0</v>
      </c>
      <c r="BH1397" s="228">
        <f>IF(N1397="sníž. přenesená",J1397,0)</f>
        <v>0</v>
      </c>
      <c r="BI1397" s="228">
        <f>IF(N1397="nulová",J1397,0)</f>
        <v>0</v>
      </c>
      <c r="BJ1397" s="19" t="s">
        <v>85</v>
      </c>
      <c r="BK1397" s="228">
        <f>ROUND(I1397*H1397,2)</f>
        <v>0</v>
      </c>
      <c r="BL1397" s="19" t="s">
        <v>425</v>
      </c>
      <c r="BM1397" s="227" t="s">
        <v>2004</v>
      </c>
    </row>
    <row r="1398" s="2" customFormat="1">
      <c r="A1398" s="40"/>
      <c r="B1398" s="41"/>
      <c r="C1398" s="42"/>
      <c r="D1398" s="266" t="s">
        <v>275</v>
      </c>
      <c r="E1398" s="42"/>
      <c r="F1398" s="267" t="s">
        <v>2005</v>
      </c>
      <c r="G1398" s="42"/>
      <c r="H1398" s="42"/>
      <c r="I1398" s="231"/>
      <c r="J1398" s="42"/>
      <c r="K1398" s="42"/>
      <c r="L1398" s="46"/>
      <c r="M1398" s="232"/>
      <c r="N1398" s="233"/>
      <c r="O1398" s="86"/>
      <c r="P1398" s="86"/>
      <c r="Q1398" s="86"/>
      <c r="R1398" s="86"/>
      <c r="S1398" s="86"/>
      <c r="T1398" s="87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T1398" s="19" t="s">
        <v>275</v>
      </c>
      <c r="AU1398" s="19" t="s">
        <v>87</v>
      </c>
    </row>
    <row r="1399" s="13" customFormat="1">
      <c r="A1399" s="13"/>
      <c r="B1399" s="234"/>
      <c r="C1399" s="235"/>
      <c r="D1399" s="229" t="s">
        <v>267</v>
      </c>
      <c r="E1399" s="236" t="s">
        <v>35</v>
      </c>
      <c r="F1399" s="237" t="s">
        <v>1991</v>
      </c>
      <c r="G1399" s="235"/>
      <c r="H1399" s="236" t="s">
        <v>35</v>
      </c>
      <c r="I1399" s="238"/>
      <c r="J1399" s="235"/>
      <c r="K1399" s="235"/>
      <c r="L1399" s="239"/>
      <c r="M1399" s="240"/>
      <c r="N1399" s="241"/>
      <c r="O1399" s="241"/>
      <c r="P1399" s="241"/>
      <c r="Q1399" s="241"/>
      <c r="R1399" s="241"/>
      <c r="S1399" s="241"/>
      <c r="T1399" s="24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3" t="s">
        <v>267</v>
      </c>
      <c r="AU1399" s="243" t="s">
        <v>87</v>
      </c>
      <c r="AV1399" s="13" t="s">
        <v>85</v>
      </c>
      <c r="AW1399" s="13" t="s">
        <v>37</v>
      </c>
      <c r="AX1399" s="13" t="s">
        <v>78</v>
      </c>
      <c r="AY1399" s="243" t="s">
        <v>258</v>
      </c>
    </row>
    <row r="1400" s="14" customFormat="1">
      <c r="A1400" s="14"/>
      <c r="B1400" s="244"/>
      <c r="C1400" s="245"/>
      <c r="D1400" s="229" t="s">
        <v>267</v>
      </c>
      <c r="E1400" s="246" t="s">
        <v>35</v>
      </c>
      <c r="F1400" s="247" t="s">
        <v>2006</v>
      </c>
      <c r="G1400" s="245"/>
      <c r="H1400" s="248">
        <v>62.5</v>
      </c>
      <c r="I1400" s="249"/>
      <c r="J1400" s="245"/>
      <c r="K1400" s="245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4" t="s">
        <v>267</v>
      </c>
      <c r="AU1400" s="254" t="s">
        <v>87</v>
      </c>
      <c r="AV1400" s="14" t="s">
        <v>87</v>
      </c>
      <c r="AW1400" s="14" t="s">
        <v>37</v>
      </c>
      <c r="AX1400" s="14" t="s">
        <v>78</v>
      </c>
      <c r="AY1400" s="254" t="s">
        <v>258</v>
      </c>
    </row>
    <row r="1401" s="14" customFormat="1">
      <c r="A1401" s="14"/>
      <c r="B1401" s="244"/>
      <c r="C1401" s="245"/>
      <c r="D1401" s="229" t="s">
        <v>267</v>
      </c>
      <c r="E1401" s="246" t="s">
        <v>35</v>
      </c>
      <c r="F1401" s="247" t="s">
        <v>684</v>
      </c>
      <c r="G1401" s="245"/>
      <c r="H1401" s="248">
        <v>948.20000000000005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267</v>
      </c>
      <c r="AU1401" s="254" t="s">
        <v>87</v>
      </c>
      <c r="AV1401" s="14" t="s">
        <v>87</v>
      </c>
      <c r="AW1401" s="14" t="s">
        <v>37</v>
      </c>
      <c r="AX1401" s="14" t="s">
        <v>78</v>
      </c>
      <c r="AY1401" s="254" t="s">
        <v>258</v>
      </c>
    </row>
    <row r="1402" s="14" customFormat="1">
      <c r="A1402" s="14"/>
      <c r="B1402" s="244"/>
      <c r="C1402" s="245"/>
      <c r="D1402" s="229" t="s">
        <v>267</v>
      </c>
      <c r="E1402" s="246" t="s">
        <v>35</v>
      </c>
      <c r="F1402" s="247" t="s">
        <v>206</v>
      </c>
      <c r="G1402" s="245"/>
      <c r="H1402" s="248">
        <v>65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267</v>
      </c>
      <c r="AU1402" s="254" t="s">
        <v>87</v>
      </c>
      <c r="AV1402" s="14" t="s">
        <v>87</v>
      </c>
      <c r="AW1402" s="14" t="s">
        <v>37</v>
      </c>
      <c r="AX1402" s="14" t="s">
        <v>78</v>
      </c>
      <c r="AY1402" s="254" t="s">
        <v>258</v>
      </c>
    </row>
    <row r="1403" s="14" customFormat="1">
      <c r="A1403" s="14"/>
      <c r="B1403" s="244"/>
      <c r="C1403" s="245"/>
      <c r="D1403" s="229" t="s">
        <v>267</v>
      </c>
      <c r="E1403" s="246" t="s">
        <v>35</v>
      </c>
      <c r="F1403" s="247" t="s">
        <v>204</v>
      </c>
      <c r="G1403" s="245"/>
      <c r="H1403" s="248">
        <v>6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267</v>
      </c>
      <c r="AU1403" s="254" t="s">
        <v>87</v>
      </c>
      <c r="AV1403" s="14" t="s">
        <v>87</v>
      </c>
      <c r="AW1403" s="14" t="s">
        <v>37</v>
      </c>
      <c r="AX1403" s="14" t="s">
        <v>78</v>
      </c>
      <c r="AY1403" s="254" t="s">
        <v>258</v>
      </c>
    </row>
    <row r="1404" s="16" customFormat="1">
      <c r="A1404" s="16"/>
      <c r="B1404" s="268"/>
      <c r="C1404" s="269"/>
      <c r="D1404" s="229" t="s">
        <v>267</v>
      </c>
      <c r="E1404" s="270" t="s">
        <v>35</v>
      </c>
      <c r="F1404" s="271" t="s">
        <v>1992</v>
      </c>
      <c r="G1404" s="269"/>
      <c r="H1404" s="272">
        <v>1081.7000000000001</v>
      </c>
      <c r="I1404" s="273"/>
      <c r="J1404" s="269"/>
      <c r="K1404" s="269"/>
      <c r="L1404" s="274"/>
      <c r="M1404" s="275"/>
      <c r="N1404" s="276"/>
      <c r="O1404" s="276"/>
      <c r="P1404" s="276"/>
      <c r="Q1404" s="276"/>
      <c r="R1404" s="276"/>
      <c r="S1404" s="276"/>
      <c r="T1404" s="277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78" t="s">
        <v>267</v>
      </c>
      <c r="AU1404" s="278" t="s">
        <v>87</v>
      </c>
      <c r="AV1404" s="16" t="s">
        <v>126</v>
      </c>
      <c r="AW1404" s="16" t="s">
        <v>37</v>
      </c>
      <c r="AX1404" s="16" t="s">
        <v>78</v>
      </c>
      <c r="AY1404" s="278" t="s">
        <v>258</v>
      </c>
    </row>
    <row r="1405" s="13" customFormat="1">
      <c r="A1405" s="13"/>
      <c r="B1405" s="234"/>
      <c r="C1405" s="235"/>
      <c r="D1405" s="229" t="s">
        <v>267</v>
      </c>
      <c r="E1405" s="236" t="s">
        <v>35</v>
      </c>
      <c r="F1405" s="237" t="s">
        <v>2007</v>
      </c>
      <c r="G1405" s="235"/>
      <c r="H1405" s="236" t="s">
        <v>35</v>
      </c>
      <c r="I1405" s="238"/>
      <c r="J1405" s="235"/>
      <c r="K1405" s="235"/>
      <c r="L1405" s="239"/>
      <c r="M1405" s="240"/>
      <c r="N1405" s="241"/>
      <c r="O1405" s="241"/>
      <c r="P1405" s="241"/>
      <c r="Q1405" s="241"/>
      <c r="R1405" s="241"/>
      <c r="S1405" s="241"/>
      <c r="T1405" s="24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3" t="s">
        <v>267</v>
      </c>
      <c r="AU1405" s="243" t="s">
        <v>87</v>
      </c>
      <c r="AV1405" s="13" t="s">
        <v>85</v>
      </c>
      <c r="AW1405" s="13" t="s">
        <v>37</v>
      </c>
      <c r="AX1405" s="13" t="s">
        <v>78</v>
      </c>
      <c r="AY1405" s="243" t="s">
        <v>258</v>
      </c>
    </row>
    <row r="1406" s="14" customFormat="1">
      <c r="A1406" s="14"/>
      <c r="B1406" s="244"/>
      <c r="C1406" s="245"/>
      <c r="D1406" s="229" t="s">
        <v>267</v>
      </c>
      <c r="E1406" s="246" t="s">
        <v>35</v>
      </c>
      <c r="F1406" s="247" t="s">
        <v>2008</v>
      </c>
      <c r="G1406" s="245"/>
      <c r="H1406" s="248">
        <v>217.30000000000001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267</v>
      </c>
      <c r="AU1406" s="254" t="s">
        <v>87</v>
      </c>
      <c r="AV1406" s="14" t="s">
        <v>87</v>
      </c>
      <c r="AW1406" s="14" t="s">
        <v>37</v>
      </c>
      <c r="AX1406" s="14" t="s">
        <v>78</v>
      </c>
      <c r="AY1406" s="254" t="s">
        <v>258</v>
      </c>
    </row>
    <row r="1407" s="16" customFormat="1">
      <c r="A1407" s="16"/>
      <c r="B1407" s="268"/>
      <c r="C1407" s="269"/>
      <c r="D1407" s="229" t="s">
        <v>267</v>
      </c>
      <c r="E1407" s="270" t="s">
        <v>35</v>
      </c>
      <c r="F1407" s="271" t="s">
        <v>1995</v>
      </c>
      <c r="G1407" s="269"/>
      <c r="H1407" s="272">
        <v>217.30000000000001</v>
      </c>
      <c r="I1407" s="273"/>
      <c r="J1407" s="269"/>
      <c r="K1407" s="269"/>
      <c r="L1407" s="274"/>
      <c r="M1407" s="275"/>
      <c r="N1407" s="276"/>
      <c r="O1407" s="276"/>
      <c r="P1407" s="276"/>
      <c r="Q1407" s="276"/>
      <c r="R1407" s="276"/>
      <c r="S1407" s="276"/>
      <c r="T1407" s="277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78" t="s">
        <v>267</v>
      </c>
      <c r="AU1407" s="278" t="s">
        <v>87</v>
      </c>
      <c r="AV1407" s="16" t="s">
        <v>126</v>
      </c>
      <c r="AW1407" s="16" t="s">
        <v>37</v>
      </c>
      <c r="AX1407" s="16" t="s">
        <v>78</v>
      </c>
      <c r="AY1407" s="278" t="s">
        <v>258</v>
      </c>
    </row>
    <row r="1408" s="15" customFormat="1">
      <c r="A1408" s="15"/>
      <c r="B1408" s="255"/>
      <c r="C1408" s="256"/>
      <c r="D1408" s="229" t="s">
        <v>267</v>
      </c>
      <c r="E1408" s="257" t="s">
        <v>139</v>
      </c>
      <c r="F1408" s="258" t="s">
        <v>270</v>
      </c>
      <c r="G1408" s="256"/>
      <c r="H1408" s="259">
        <v>1299</v>
      </c>
      <c r="I1408" s="260"/>
      <c r="J1408" s="256"/>
      <c r="K1408" s="256"/>
      <c r="L1408" s="261"/>
      <c r="M1408" s="262"/>
      <c r="N1408" s="263"/>
      <c r="O1408" s="263"/>
      <c r="P1408" s="263"/>
      <c r="Q1408" s="263"/>
      <c r="R1408" s="263"/>
      <c r="S1408" s="263"/>
      <c r="T1408" s="264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65" t="s">
        <v>267</v>
      </c>
      <c r="AU1408" s="265" t="s">
        <v>87</v>
      </c>
      <c r="AV1408" s="15" t="s">
        <v>263</v>
      </c>
      <c r="AW1408" s="15" t="s">
        <v>37</v>
      </c>
      <c r="AX1408" s="15" t="s">
        <v>85</v>
      </c>
      <c r="AY1408" s="265" t="s">
        <v>258</v>
      </c>
    </row>
    <row r="1409" s="12" customFormat="1" ht="25.92" customHeight="1">
      <c r="A1409" s="12"/>
      <c r="B1409" s="200"/>
      <c r="C1409" s="201"/>
      <c r="D1409" s="202" t="s">
        <v>77</v>
      </c>
      <c r="E1409" s="203" t="s">
        <v>2009</v>
      </c>
      <c r="F1409" s="203" t="s">
        <v>2010</v>
      </c>
      <c r="G1409" s="201"/>
      <c r="H1409" s="201"/>
      <c r="I1409" s="204"/>
      <c r="J1409" s="205">
        <f>BK1409</f>
        <v>0</v>
      </c>
      <c r="K1409" s="201"/>
      <c r="L1409" s="206"/>
      <c r="M1409" s="207"/>
      <c r="N1409" s="208"/>
      <c r="O1409" s="208"/>
      <c r="P1409" s="209">
        <f>SUM(P1410:P1414)</f>
        <v>0</v>
      </c>
      <c r="Q1409" s="208"/>
      <c r="R1409" s="209">
        <f>SUM(R1410:R1414)</f>
        <v>0</v>
      </c>
      <c r="S1409" s="208"/>
      <c r="T1409" s="210">
        <f>SUM(T1410:T1414)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11" t="s">
        <v>263</v>
      </c>
      <c r="AT1409" s="212" t="s">
        <v>77</v>
      </c>
      <c r="AU1409" s="212" t="s">
        <v>78</v>
      </c>
      <c r="AY1409" s="211" t="s">
        <v>258</v>
      </c>
      <c r="BK1409" s="213">
        <f>SUM(BK1410:BK1414)</f>
        <v>0</v>
      </c>
    </row>
    <row r="1410" s="2" customFormat="1" ht="24.15" customHeight="1">
      <c r="A1410" s="40"/>
      <c r="B1410" s="41"/>
      <c r="C1410" s="216" t="s">
        <v>2011</v>
      </c>
      <c r="D1410" s="216" t="s">
        <v>260</v>
      </c>
      <c r="E1410" s="217" t="s">
        <v>2012</v>
      </c>
      <c r="F1410" s="218" t="s">
        <v>2013</v>
      </c>
      <c r="G1410" s="219" t="s">
        <v>1058</v>
      </c>
      <c r="H1410" s="220">
        <v>2</v>
      </c>
      <c r="I1410" s="221"/>
      <c r="J1410" s="222">
        <f>ROUND(I1410*H1410,2)</f>
        <v>0</v>
      </c>
      <c r="K1410" s="218" t="s">
        <v>35</v>
      </c>
      <c r="L1410" s="46"/>
      <c r="M1410" s="223" t="s">
        <v>35</v>
      </c>
      <c r="N1410" s="224" t="s">
        <v>49</v>
      </c>
      <c r="O1410" s="86"/>
      <c r="P1410" s="225">
        <f>O1410*H1410</f>
        <v>0</v>
      </c>
      <c r="Q1410" s="225">
        <v>0</v>
      </c>
      <c r="R1410" s="225">
        <f>Q1410*H1410</f>
        <v>0</v>
      </c>
      <c r="S1410" s="225">
        <v>0</v>
      </c>
      <c r="T1410" s="226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27" t="s">
        <v>263</v>
      </c>
      <c r="AT1410" s="227" t="s">
        <v>260</v>
      </c>
      <c r="AU1410" s="227" t="s">
        <v>85</v>
      </c>
      <c r="AY1410" s="19" t="s">
        <v>258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9" t="s">
        <v>85</v>
      </c>
      <c r="BK1410" s="228">
        <f>ROUND(I1410*H1410,2)</f>
        <v>0</v>
      </c>
      <c r="BL1410" s="19" t="s">
        <v>263</v>
      </c>
      <c r="BM1410" s="227" t="s">
        <v>2014</v>
      </c>
    </row>
    <row r="1411" s="2" customFormat="1" ht="24.15" customHeight="1">
      <c r="A1411" s="40"/>
      <c r="B1411" s="41"/>
      <c r="C1411" s="216" t="s">
        <v>2015</v>
      </c>
      <c r="D1411" s="216" t="s">
        <v>260</v>
      </c>
      <c r="E1411" s="217" t="s">
        <v>2016</v>
      </c>
      <c r="F1411" s="218" t="s">
        <v>2017</v>
      </c>
      <c r="G1411" s="219" t="s">
        <v>1058</v>
      </c>
      <c r="H1411" s="220">
        <v>1</v>
      </c>
      <c r="I1411" s="221"/>
      <c r="J1411" s="222">
        <f>ROUND(I1411*H1411,2)</f>
        <v>0</v>
      </c>
      <c r="K1411" s="218" t="s">
        <v>35</v>
      </c>
      <c r="L1411" s="46"/>
      <c r="M1411" s="223" t="s">
        <v>35</v>
      </c>
      <c r="N1411" s="224" t="s">
        <v>49</v>
      </c>
      <c r="O1411" s="86"/>
      <c r="P1411" s="225">
        <f>O1411*H1411</f>
        <v>0</v>
      </c>
      <c r="Q1411" s="225">
        <v>0</v>
      </c>
      <c r="R1411" s="225">
        <f>Q1411*H1411</f>
        <v>0</v>
      </c>
      <c r="S1411" s="225">
        <v>0</v>
      </c>
      <c r="T1411" s="226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27" t="s">
        <v>263</v>
      </c>
      <c r="AT1411" s="227" t="s">
        <v>260</v>
      </c>
      <c r="AU1411" s="227" t="s">
        <v>85</v>
      </c>
      <c r="AY1411" s="19" t="s">
        <v>258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19" t="s">
        <v>85</v>
      </c>
      <c r="BK1411" s="228">
        <f>ROUND(I1411*H1411,2)</f>
        <v>0</v>
      </c>
      <c r="BL1411" s="19" t="s">
        <v>263</v>
      </c>
      <c r="BM1411" s="227" t="s">
        <v>2018</v>
      </c>
    </row>
    <row r="1412" s="2" customFormat="1" ht="24.15" customHeight="1">
      <c r="A1412" s="40"/>
      <c r="B1412" s="41"/>
      <c r="C1412" s="216" t="s">
        <v>2019</v>
      </c>
      <c r="D1412" s="216" t="s">
        <v>260</v>
      </c>
      <c r="E1412" s="217" t="s">
        <v>2020</v>
      </c>
      <c r="F1412" s="218" t="s">
        <v>2021</v>
      </c>
      <c r="G1412" s="219" t="s">
        <v>1058</v>
      </c>
      <c r="H1412" s="220">
        <v>1</v>
      </c>
      <c r="I1412" s="221"/>
      <c r="J1412" s="222">
        <f>ROUND(I1412*H1412,2)</f>
        <v>0</v>
      </c>
      <c r="K1412" s="218" t="s">
        <v>35</v>
      </c>
      <c r="L1412" s="46"/>
      <c r="M1412" s="223" t="s">
        <v>35</v>
      </c>
      <c r="N1412" s="224" t="s">
        <v>49</v>
      </c>
      <c r="O1412" s="86"/>
      <c r="P1412" s="225">
        <f>O1412*H1412</f>
        <v>0</v>
      </c>
      <c r="Q1412" s="225">
        <v>0</v>
      </c>
      <c r="R1412" s="225">
        <f>Q1412*H1412</f>
        <v>0</v>
      </c>
      <c r="S1412" s="225">
        <v>0</v>
      </c>
      <c r="T1412" s="226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7" t="s">
        <v>263</v>
      </c>
      <c r="AT1412" s="227" t="s">
        <v>260</v>
      </c>
      <c r="AU1412" s="227" t="s">
        <v>85</v>
      </c>
      <c r="AY1412" s="19" t="s">
        <v>258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19" t="s">
        <v>85</v>
      </c>
      <c r="BK1412" s="228">
        <f>ROUND(I1412*H1412,2)</f>
        <v>0</v>
      </c>
      <c r="BL1412" s="19" t="s">
        <v>263</v>
      </c>
      <c r="BM1412" s="227" t="s">
        <v>2022</v>
      </c>
    </row>
    <row r="1413" s="2" customFormat="1" ht="24.15" customHeight="1">
      <c r="A1413" s="40"/>
      <c r="B1413" s="41"/>
      <c r="C1413" s="216" t="s">
        <v>2023</v>
      </c>
      <c r="D1413" s="216" t="s">
        <v>260</v>
      </c>
      <c r="E1413" s="217" t="s">
        <v>2024</v>
      </c>
      <c r="F1413" s="218" t="s">
        <v>2025</v>
      </c>
      <c r="G1413" s="219" t="s">
        <v>1058</v>
      </c>
      <c r="H1413" s="220">
        <v>2</v>
      </c>
      <c r="I1413" s="221"/>
      <c r="J1413" s="222">
        <f>ROUND(I1413*H1413,2)</f>
        <v>0</v>
      </c>
      <c r="K1413" s="218" t="s">
        <v>35</v>
      </c>
      <c r="L1413" s="46"/>
      <c r="M1413" s="223" t="s">
        <v>35</v>
      </c>
      <c r="N1413" s="224" t="s">
        <v>49</v>
      </c>
      <c r="O1413" s="86"/>
      <c r="P1413" s="225">
        <f>O1413*H1413</f>
        <v>0</v>
      </c>
      <c r="Q1413" s="225">
        <v>0</v>
      </c>
      <c r="R1413" s="225">
        <f>Q1413*H1413</f>
        <v>0</v>
      </c>
      <c r="S1413" s="225">
        <v>0</v>
      </c>
      <c r="T1413" s="226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27" t="s">
        <v>263</v>
      </c>
      <c r="AT1413" s="227" t="s">
        <v>260</v>
      </c>
      <c r="AU1413" s="227" t="s">
        <v>85</v>
      </c>
      <c r="AY1413" s="19" t="s">
        <v>258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19" t="s">
        <v>85</v>
      </c>
      <c r="BK1413" s="228">
        <f>ROUND(I1413*H1413,2)</f>
        <v>0</v>
      </c>
      <c r="BL1413" s="19" t="s">
        <v>263</v>
      </c>
      <c r="BM1413" s="227" t="s">
        <v>2026</v>
      </c>
    </row>
    <row r="1414" s="2" customFormat="1" ht="24.15" customHeight="1">
      <c r="A1414" s="40"/>
      <c r="B1414" s="41"/>
      <c r="C1414" s="216" t="s">
        <v>2027</v>
      </c>
      <c r="D1414" s="216" t="s">
        <v>260</v>
      </c>
      <c r="E1414" s="217" t="s">
        <v>2028</v>
      </c>
      <c r="F1414" s="218" t="s">
        <v>2029</v>
      </c>
      <c r="G1414" s="219" t="s">
        <v>1058</v>
      </c>
      <c r="H1414" s="220">
        <v>1</v>
      </c>
      <c r="I1414" s="221"/>
      <c r="J1414" s="222">
        <f>ROUND(I1414*H1414,2)</f>
        <v>0</v>
      </c>
      <c r="K1414" s="218" t="s">
        <v>35</v>
      </c>
      <c r="L1414" s="46"/>
      <c r="M1414" s="290" t="s">
        <v>35</v>
      </c>
      <c r="N1414" s="291" t="s">
        <v>49</v>
      </c>
      <c r="O1414" s="292"/>
      <c r="P1414" s="293">
        <f>O1414*H1414</f>
        <v>0</v>
      </c>
      <c r="Q1414" s="293">
        <v>0</v>
      </c>
      <c r="R1414" s="293">
        <f>Q1414*H1414</f>
        <v>0</v>
      </c>
      <c r="S1414" s="293">
        <v>0</v>
      </c>
      <c r="T1414" s="294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27" t="s">
        <v>263</v>
      </c>
      <c r="AT1414" s="227" t="s">
        <v>260</v>
      </c>
      <c r="AU1414" s="227" t="s">
        <v>85</v>
      </c>
      <c r="AY1414" s="19" t="s">
        <v>258</v>
      </c>
      <c r="BE1414" s="228">
        <f>IF(N1414="základní",J1414,0)</f>
        <v>0</v>
      </c>
      <c r="BF1414" s="228">
        <f>IF(N1414="snížená",J1414,0)</f>
        <v>0</v>
      </c>
      <c r="BG1414" s="228">
        <f>IF(N1414="zákl. přenesená",J1414,0)</f>
        <v>0</v>
      </c>
      <c r="BH1414" s="228">
        <f>IF(N1414="sníž. přenesená",J1414,0)</f>
        <v>0</v>
      </c>
      <c r="BI1414" s="228">
        <f>IF(N1414="nulová",J1414,0)</f>
        <v>0</v>
      </c>
      <c r="BJ1414" s="19" t="s">
        <v>85</v>
      </c>
      <c r="BK1414" s="228">
        <f>ROUND(I1414*H1414,2)</f>
        <v>0</v>
      </c>
      <c r="BL1414" s="19" t="s">
        <v>263</v>
      </c>
      <c r="BM1414" s="227" t="s">
        <v>2030</v>
      </c>
    </row>
    <row r="1415" s="2" customFormat="1" ht="6.96" customHeight="1">
      <c r="A1415" s="40"/>
      <c r="B1415" s="61"/>
      <c r="C1415" s="62"/>
      <c r="D1415" s="62"/>
      <c r="E1415" s="62"/>
      <c r="F1415" s="62"/>
      <c r="G1415" s="62"/>
      <c r="H1415" s="62"/>
      <c r="I1415" s="62"/>
      <c r="J1415" s="62"/>
      <c r="K1415" s="62"/>
      <c r="L1415" s="46"/>
      <c r="M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sheetProtection sheet="1" autoFilter="0" formatColumns="0" formatRows="0" objects="1" scenarios="1" spinCount="100000" saltValue="ZbgWkq/xiBgo8O+oFqJaaDYwXk42xnggaUPX3XYNqT4pS8iTvT6I8x3es+znQXj+SlhFi77a/TCLUT430laFXg==" hashValue="wIKBYKb7HZpWW13yjfoVe/wYqF+bjTijnN9+1sURqVInpeQVFu+N47JuGZwc/FNKw257unBDlWN4pMug7Oynlw==" algorithmName="SHA-512" password="CC35"/>
  <autoFilter ref="C103:K141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13" r:id="rId1" display="https://podminky.urs.cz/item/CS_URS_2022_02/131213702"/>
    <hyperlink ref="F121" r:id="rId2" display="https://podminky.urs.cz/item/CS_URS_2022_02/131251104"/>
    <hyperlink ref="F196" r:id="rId3" display="https://podminky.urs.cz/item/CS_URS_2022_02/132212132"/>
    <hyperlink ref="F200" r:id="rId4" display="https://podminky.urs.cz/item/CS_URS_2022_02/132251103"/>
    <hyperlink ref="F210" r:id="rId5" display="https://podminky.urs.cz/item/CS_URS_2022_02/151102201"/>
    <hyperlink ref="F214" r:id="rId6" display="https://podminky.urs.cz/item/CS_URS_2022_02/151102211"/>
    <hyperlink ref="F216" r:id="rId7" display="https://podminky.urs.cz/item/CS_URS_2022_02/151102301"/>
    <hyperlink ref="F219" r:id="rId8" display="https://podminky.urs.cz/item/CS_URS_2022_02/151102311"/>
    <hyperlink ref="F221" r:id="rId9" display="https://podminky.urs.cz/item/CS_URS_2022_02/162751117"/>
    <hyperlink ref="F224" r:id="rId10" display="https://podminky.urs.cz/item/CS_URS_2022_02/162751119"/>
    <hyperlink ref="F228" r:id="rId11" display="https://podminky.urs.cz/item/CS_URS_2022_02/171201231"/>
    <hyperlink ref="F231" r:id="rId12" display="https://podminky.urs.cz/item/CS_URS_2022_02/175112101"/>
    <hyperlink ref="F234" r:id="rId13" display="https://podminky.urs.cz/item/CS_URS_2022_02/175151201"/>
    <hyperlink ref="F242" r:id="rId14" display="https://podminky.urs.cz/item/CS_URS_2022_02/181951112"/>
    <hyperlink ref="F246" r:id="rId15" display="https://podminky.urs.cz/item/CS_URS_2022_02/271532213"/>
    <hyperlink ref="F250" r:id="rId16" display="https://podminky.urs.cz/item/CS_URS_2022_02/275313811"/>
    <hyperlink ref="F254" r:id="rId17" display="https://podminky.urs.cz/item/CS_URS_2022_02/310231055"/>
    <hyperlink ref="F286" r:id="rId18" display="https://podminky.urs.cz/item/CS_URS_2022_02/317168012"/>
    <hyperlink ref="F290" r:id="rId19" display="https://podminky.urs.cz/item/CS_URS_2022_02/317168052"/>
    <hyperlink ref="F295" r:id="rId20" display="https://podminky.urs.cz/item/CS_URS_2022_02/317168057"/>
    <hyperlink ref="F299" r:id="rId21" display="https://podminky.urs.cz/item/CS_URS_2022_02/317944323"/>
    <hyperlink ref="F308" r:id="rId22" display="https://podminky.urs.cz/item/CS_URS_2022_02/317998113"/>
    <hyperlink ref="F312" r:id="rId23" display="https://podminky.urs.cz/item/CS_URS_2022_02/339921132"/>
    <hyperlink ref="F334" r:id="rId24" display="https://podminky.urs.cz/item/CS_URS_2022_02/342244111"/>
    <hyperlink ref="F361" r:id="rId25" display="https://podminky.urs.cz/item/CS_URS_2022_02/346244381"/>
    <hyperlink ref="F370" r:id="rId26" display="https://podminky.urs.cz/item/CS_URS_2022_02/346272256"/>
    <hyperlink ref="F378" r:id="rId27" display="https://podminky.urs.cz/item/CS_URS_2022_02/349231821"/>
    <hyperlink ref="F384" r:id="rId28" display="https://podminky.urs.cz/item/CS_URS_2022_02/413232211"/>
    <hyperlink ref="F391" r:id="rId29" display="https://podminky.urs.cz/item/CS_URS_2022_02/413232221"/>
    <hyperlink ref="F396" r:id="rId30" display="https://podminky.urs.cz/item/CS_URS_2022_02/444151112"/>
    <hyperlink ref="F400" r:id="rId31" display="https://podminky.urs.cz/item/CS_URS_2022_02/596211120"/>
    <hyperlink ref="F407" r:id="rId32" display="https://podminky.urs.cz/item/CS_URS_2022_02/611131301"/>
    <hyperlink ref="F410" r:id="rId33" display="https://podminky.urs.cz/item/CS_URS_2022_02/611322341"/>
    <hyperlink ref="F413" r:id="rId34" display="https://podminky.urs.cz/item/CS_URS_2022_02/611325223"/>
    <hyperlink ref="F417" r:id="rId35" display="https://podminky.urs.cz/item/CS_URS_2022_02/611325225"/>
    <hyperlink ref="F421" r:id="rId36" display="https://podminky.urs.cz/item/CS_URS_2022_02/612131301"/>
    <hyperlink ref="F424" r:id="rId37" display="https://podminky.urs.cz/item/CS_URS_2022_02/612142001"/>
    <hyperlink ref="F429" r:id="rId38" display="https://podminky.urs.cz/item/CS_URS_2022_02/612321321"/>
    <hyperlink ref="F432" r:id="rId39" display="https://podminky.urs.cz/item/CS_URS_2022_02/612321341"/>
    <hyperlink ref="F435" r:id="rId40" display="https://podminky.urs.cz/item/CS_URS_2022_02/612321391"/>
    <hyperlink ref="F438" r:id="rId41" display="https://podminky.urs.cz/item/CS_URS_2022_02/612325223"/>
    <hyperlink ref="F442" r:id="rId42" display="https://podminky.urs.cz/item/CS_URS_2022_02/612325225"/>
    <hyperlink ref="F447" r:id="rId43" display="https://podminky.urs.cz/item/CS_URS_2022_02/612325302"/>
    <hyperlink ref="F453" r:id="rId44" display="https://podminky.urs.cz/item/CS_URS_2022_02/621221041"/>
    <hyperlink ref="F459" r:id="rId45" display="https://podminky.urs.cz/item/CS_URS_2022_02/622151011"/>
    <hyperlink ref="F462" r:id="rId46" display="https://podminky.urs.cz/item/CS_URS_2022_02/622151021"/>
    <hyperlink ref="F465" r:id="rId47" display="https://podminky.urs.cz/item/CS_URS_2022_02/622211031"/>
    <hyperlink ref="F471" r:id="rId48" display="https://podminky.urs.cz/item/CS_URS_2022_02/622251101"/>
    <hyperlink ref="F474" r:id="rId49" display="https://podminky.urs.cz/item/CS_URS_2022_02/622251105"/>
    <hyperlink ref="F477" r:id="rId50" display="https://podminky.urs.cz/item/CS_URS_2022_02/622252001"/>
    <hyperlink ref="F483" r:id="rId51" display="https://podminky.urs.cz/item/CS_URS_2022_02/622252002"/>
    <hyperlink ref="F528" r:id="rId52" display="https://podminky.urs.cz/item/CS_URS_2022_02/622321141"/>
    <hyperlink ref="F532" r:id="rId53" display="https://podminky.urs.cz/item/CS_URS_2022_02/622321191"/>
    <hyperlink ref="F536" r:id="rId54" display="https://podminky.urs.cz/item/CS_URS_2022_02/622511112"/>
    <hyperlink ref="F539" r:id="rId55" display="https://podminky.urs.cz/item/CS_URS_2022_02/622521012"/>
    <hyperlink ref="F542" r:id="rId56" display="https://podminky.urs.cz/item/CS_URS_2022_02/623321121"/>
    <hyperlink ref="F546" r:id="rId57" display="https://podminky.urs.cz/item/CS_URS_2022_02/629991012"/>
    <hyperlink ref="F560" r:id="rId58" display="https://podminky.urs.cz/item/CS_URS_2022_02/631311115"/>
    <hyperlink ref="F568" r:id="rId59" display="https://podminky.urs.cz/item/CS_URS_2022_02/631311121"/>
    <hyperlink ref="F572" r:id="rId60" display="https://podminky.urs.cz/item/CS_URS_2022_02/631311131"/>
    <hyperlink ref="F578" r:id="rId61" display="https://podminky.urs.cz/item/CS_URS_2022_02/631319011"/>
    <hyperlink ref="F586" r:id="rId62" display="https://podminky.urs.cz/item/CS_URS_2022_02/631319171"/>
    <hyperlink ref="F594" r:id="rId63" display="https://podminky.urs.cz/item/CS_URS_2022_02/631319195"/>
    <hyperlink ref="F605" r:id="rId64" display="https://podminky.urs.cz/item/CS_URS_2022_02/631362021"/>
    <hyperlink ref="F613" r:id="rId65" display="https://podminky.urs.cz/item/CS_URS_2022_02/632441225"/>
    <hyperlink ref="F617" r:id="rId66" display="https://podminky.urs.cz/item/CS_URS_2022_02/632441293"/>
    <hyperlink ref="F621" r:id="rId67" display="https://podminky.urs.cz/item/CS_URS_2022_02/634112126"/>
    <hyperlink ref="F626" r:id="rId68" display="https://podminky.urs.cz/item/CS_URS_2022_02/941211111"/>
    <hyperlink ref="F633" r:id="rId69" display="https://podminky.urs.cz/item/CS_URS_2022_02/941211211"/>
    <hyperlink ref="F637" r:id="rId70" display="https://podminky.urs.cz/item/CS_URS_2022_02/941211811"/>
    <hyperlink ref="F640" r:id="rId71" display="https://podminky.urs.cz/item/CS_URS_2022_02/944511111"/>
    <hyperlink ref="F643" r:id="rId72" display="https://podminky.urs.cz/item/CS_URS_2022_02/944511211"/>
    <hyperlink ref="F647" r:id="rId73" display="https://podminky.urs.cz/item/CS_URS_2022_02/944511811"/>
    <hyperlink ref="F650" r:id="rId74" display="https://podminky.urs.cz/item/CS_URS_2022_02/945412111"/>
    <hyperlink ref="F652" r:id="rId75" display="https://podminky.urs.cz/item/CS_URS_2022_02/945421110"/>
    <hyperlink ref="F655" r:id="rId76" display="https://podminky.urs.cz/item/CS_URS_2022_02/949101111"/>
    <hyperlink ref="F658" r:id="rId77" display="https://podminky.urs.cz/item/CS_URS_2022_02/949101112"/>
    <hyperlink ref="F661" r:id="rId78" display="https://podminky.urs.cz/item/CS_URS_2022_02/952901114"/>
    <hyperlink ref="F666" r:id="rId79" display="https://podminky.urs.cz/item/CS_URS_2022_02/953943211"/>
    <hyperlink ref="F672" r:id="rId80" display="https://podminky.urs.cz/item/CS_URS_2022_02/962031132"/>
    <hyperlink ref="F676" r:id="rId81" display="https://podminky.urs.cz/item/CS_URS_2022_02/962032240"/>
    <hyperlink ref="F682" r:id="rId82" display="https://podminky.urs.cz/item/CS_URS_2022_02/962081131"/>
    <hyperlink ref="F687" r:id="rId83" display="https://podminky.urs.cz/item/CS_URS_2022_02/963013530"/>
    <hyperlink ref="F691" r:id="rId84" display="https://podminky.urs.cz/item/CS_URS_2022_02/965043331"/>
    <hyperlink ref="F694" r:id="rId85" display="https://podminky.urs.cz/item/CS_URS_2022_02/965049111"/>
    <hyperlink ref="F713" r:id="rId86" display="https://podminky.urs.cz/item/CS_URS_2022_02/968072455"/>
    <hyperlink ref="F717" r:id="rId87" display="https://podminky.urs.cz/item/CS_URS_2022_02/968072456"/>
    <hyperlink ref="F721" r:id="rId88" display="https://podminky.urs.cz/item/CS_URS_2022_02/968082017"/>
    <hyperlink ref="F725" r:id="rId89" display="https://podminky.urs.cz/item/CS_URS_2022_02/971033621"/>
    <hyperlink ref="F733" r:id="rId90" display="https://podminky.urs.cz/item/CS_URS_2022_02/974031287"/>
    <hyperlink ref="F737" r:id="rId91" display="https://podminky.urs.cz/item/CS_URS_2022_02/974032154"/>
    <hyperlink ref="F740" r:id="rId92" display="https://podminky.urs.cz/item/CS_URS_2022_02/977151123"/>
    <hyperlink ref="F744" r:id="rId93" display="https://podminky.urs.cz/item/CS_URS_2022_02/977211113"/>
    <hyperlink ref="F748" r:id="rId94" display="https://podminky.urs.cz/item/CS_URS_2022_02/977312112"/>
    <hyperlink ref="F753" r:id="rId95" display="https://podminky.urs.cz/item/CS_URS_2022_02/997013151"/>
    <hyperlink ref="F755" r:id="rId96" display="https://podminky.urs.cz/item/CS_URS_2022_02/997013501"/>
    <hyperlink ref="F757" r:id="rId97" display="https://podminky.urs.cz/item/CS_URS_2022_02/997013509"/>
    <hyperlink ref="F760" r:id="rId98" display="https://podminky.urs.cz/item/CS_URS_2022_02/997013631"/>
    <hyperlink ref="F763" r:id="rId99" display="https://podminky.urs.cz/item/CS_URS_2022_02/998011002"/>
    <hyperlink ref="F767" r:id="rId100" display="https://podminky.urs.cz/item/CS_URS_2022_02/711111001"/>
    <hyperlink ref="F770" r:id="rId101" display="https://podminky.urs.cz/item/CS_URS_2022_02/711112001"/>
    <hyperlink ref="F776" r:id="rId102" display="https://podminky.urs.cz/item/CS_URS_2022_02/711111002"/>
    <hyperlink ref="F782" r:id="rId103" display="https://podminky.urs.cz/item/CS_URS_2022_02/711131811"/>
    <hyperlink ref="F786" r:id="rId104" display="https://podminky.urs.cz/item/CS_URS_2022_02/711141559"/>
    <hyperlink ref="F793" r:id="rId105" display="https://podminky.urs.cz/item/CS_URS_2022_02/711142559"/>
    <hyperlink ref="F807" r:id="rId106" display="https://podminky.urs.cz/item/CS_URS_2022_02/711161221"/>
    <hyperlink ref="F812" r:id="rId107" display="https://podminky.urs.cz/item/CS_URS_2022_02/711161383"/>
    <hyperlink ref="F817" r:id="rId108" display="https://podminky.urs.cz/item/CS_URS_2022_02/998711202"/>
    <hyperlink ref="F820" r:id="rId109" display="https://podminky.urs.cz/item/CS_URS_2022_02/712311101"/>
    <hyperlink ref="F843" r:id="rId110" display="https://podminky.urs.cz/item/CS_URS_2022_02/712331111"/>
    <hyperlink ref="F867" r:id="rId111" display="https://podminky.urs.cz/item/CS_URS_2022_02/712340831"/>
    <hyperlink ref="F876" r:id="rId112" display="https://podminky.urs.cz/item/CS_URS_2022_02/712340832"/>
    <hyperlink ref="F886" r:id="rId113" display="https://podminky.urs.cz/item/CS_URS_2022_02/712341559"/>
    <hyperlink ref="F913" r:id="rId114" display="https://podminky.urs.cz/item/CS_URS_2022_02/712341559"/>
    <hyperlink ref="F937" r:id="rId115" display="https://podminky.urs.cz/item/CS_URS_2022_02/712341715"/>
    <hyperlink ref="F945" r:id="rId116" display="https://podminky.urs.cz/item/CS_URS_2022_02/998712202"/>
    <hyperlink ref="F948" r:id="rId117" display="https://podminky.urs.cz/item/CS_URS_2022_02/713121121"/>
    <hyperlink ref="F980" r:id="rId118" display="https://podminky.urs.cz/item/CS_URS_2022_02/713131143"/>
    <hyperlink ref="F986" r:id="rId119" display="https://podminky.urs.cz/item/CS_URS_2022_02/713131145"/>
    <hyperlink ref="F995" r:id="rId120" display="https://podminky.urs.cz/item/CS_URS_2022_02/713140843"/>
    <hyperlink ref="F1003" r:id="rId121" display="https://podminky.urs.cz/item/CS_URS_2022_02/713141131"/>
    <hyperlink ref="F1028" r:id="rId122" display="https://podminky.urs.cz/item/CS_URS_2022_02/713141263"/>
    <hyperlink ref="F1032" r:id="rId123" display="https://podminky.urs.cz/item/CS_URS_2022_02/713141331"/>
    <hyperlink ref="F1054" r:id="rId124" display="https://podminky.urs.cz/item/CS_URS_2022_02/713141351"/>
    <hyperlink ref="F1063" r:id="rId125" display="https://podminky.urs.cz/item/CS_URS_2022_02/713141391"/>
    <hyperlink ref="F1073" r:id="rId126" display="https://podminky.urs.cz/item/CS_URS_2022_02/713191133"/>
    <hyperlink ref="F1089" r:id="rId127" display="https://podminky.urs.cz/item/CS_URS_2022_02/998713202"/>
    <hyperlink ref="F1093" r:id="rId128" display="https://podminky.urs.cz/item/CS_URS_2022_02/763121456"/>
    <hyperlink ref="F1097" r:id="rId129" display="https://podminky.urs.cz/item/CS_URS_2022_02/763121714"/>
    <hyperlink ref="F1101" r:id="rId130" display="https://podminky.urs.cz/item/CS_URS_2022_02/763131411"/>
    <hyperlink ref="F1114" r:id="rId131" display="https://podminky.urs.cz/item/CS_URS_2022_02/763131451"/>
    <hyperlink ref="F1123" r:id="rId132" display="https://podminky.urs.cz/item/CS_URS_2022_02/763131714"/>
    <hyperlink ref="F1142" r:id="rId133" display="https://podminky.urs.cz/item/CS_URS_2022_02/763131765"/>
    <hyperlink ref="F1146" r:id="rId134" display="https://podminky.urs.cz/item/CS_URS_2022_02/763164739"/>
    <hyperlink ref="F1150" r:id="rId135" display="https://podminky.urs.cz/item/CS_URS_2022_02/998763201"/>
    <hyperlink ref="F1153" r:id="rId136" display="https://podminky.urs.cz/item/CS_URS_2022_02/764004801"/>
    <hyperlink ref="F1156" r:id="rId137" display="https://podminky.urs.cz/item/CS_URS_2022_02/764004861"/>
    <hyperlink ref="F1159" r:id="rId138" display="https://podminky.urs.cz/item/CS_URS_2022_02/764521446"/>
    <hyperlink ref="F1162" r:id="rId139" display="https://podminky.urs.cz/item/CS_URS_2022_02/764528424"/>
    <hyperlink ref="F1174" r:id="rId140" display="https://podminky.urs.cz/item/CS_URS_2022_02/998764202"/>
    <hyperlink ref="F1197" r:id="rId141" display="https://podminky.urs.cz/item/CS_URS_2022_02/998766202"/>
    <hyperlink ref="F1200" r:id="rId142" display="https://podminky.urs.cz/item/CS_URS_2022_02/767832101"/>
    <hyperlink ref="F1204" r:id="rId143" display="https://podminky.urs.cz/item/CS_URS_2022_02/767834111"/>
    <hyperlink ref="F1225" r:id="rId144" display="https://podminky.urs.cz/item/CS_URS_2022_02/998767202"/>
    <hyperlink ref="F1228" r:id="rId145" display="https://podminky.urs.cz/item/CS_URS_2022_02/771111011"/>
    <hyperlink ref="F1234" r:id="rId146" display="https://podminky.urs.cz/item/CS_URS_2022_02/771121011"/>
    <hyperlink ref="F1240" r:id="rId147" display="https://podminky.urs.cz/item/CS_URS_2022_02/771151021"/>
    <hyperlink ref="F1246" r:id="rId148" display="https://podminky.urs.cz/item/CS_URS_2022_02/771473810"/>
    <hyperlink ref="F1251" r:id="rId149" display="https://podminky.urs.cz/item/CS_URS_2022_02/771474112"/>
    <hyperlink ref="F1254" r:id="rId150" display="https://podminky.urs.cz/item/CS_URS_2022_02/771573810"/>
    <hyperlink ref="F1259" r:id="rId151" display="https://podminky.urs.cz/item/CS_URS_2022_02/771574154"/>
    <hyperlink ref="F1268" r:id="rId152" display="https://podminky.urs.cz/item/CS_URS_2022_02/771591112"/>
    <hyperlink ref="F1277" r:id="rId153" display="https://podminky.urs.cz/item/CS_URS_2022_02/998771202"/>
    <hyperlink ref="F1280" r:id="rId154" display="https://podminky.urs.cz/item/CS_URS_2022_02/776111117"/>
    <hyperlink ref="F1287" r:id="rId155" display="https://podminky.urs.cz/item/CS_URS_2022_02/776111311"/>
    <hyperlink ref="F1292" r:id="rId156" display="https://podminky.urs.cz/item/CS_URS_2022_02/776121112"/>
    <hyperlink ref="F1297" r:id="rId157" display="https://podminky.urs.cz/item/CS_URS_2022_02/776141121"/>
    <hyperlink ref="F1302" r:id="rId158" display="https://podminky.urs.cz/item/CS_URS_2022_02/776201812"/>
    <hyperlink ref="F1308" r:id="rId159" display="https://podminky.urs.cz/item/CS_URS_2022_02/776232111"/>
    <hyperlink ref="F1318" r:id="rId160" display="https://podminky.urs.cz/item/CS_URS_2022_02/776410811"/>
    <hyperlink ref="F1324" r:id="rId161" display="https://podminky.urs.cz/item/CS_URS_2022_02/776411211"/>
    <hyperlink ref="F1328" r:id="rId162" display="https://podminky.urs.cz/item/CS_URS_2022_02/776411213"/>
    <hyperlink ref="F1330" r:id="rId163" display="https://podminky.urs.cz/item/CS_URS_2022_02/776411214"/>
    <hyperlink ref="F1332" r:id="rId164" display="https://podminky.urs.cz/item/CS_URS_2022_02/776991821"/>
    <hyperlink ref="F1338" r:id="rId165" display="https://podminky.urs.cz/item/CS_URS_2022_02/998776202"/>
    <hyperlink ref="F1345" r:id="rId166" display="https://podminky.urs.cz/item/CS_URS_2022_02/998777202"/>
    <hyperlink ref="F1348" r:id="rId167" display="https://podminky.urs.cz/item/CS_URS_2022_02/781121011"/>
    <hyperlink ref="F1357" r:id="rId168" display="https://podminky.urs.cz/item/CS_URS_2022_02/781131112"/>
    <hyperlink ref="F1362" r:id="rId169" display="https://podminky.urs.cz/item/CS_URS_2022_02/781474154"/>
    <hyperlink ref="F1368" r:id="rId170" display="https://podminky.urs.cz/item/CS_URS_2022_02/781494511"/>
    <hyperlink ref="F1375" r:id="rId171" display="https://podminky.urs.cz/item/CS_URS_2022_02/998781202"/>
    <hyperlink ref="F1378" r:id="rId172" display="https://podminky.urs.cz/item/CS_URS_2022_02/783827101"/>
    <hyperlink ref="F1384" r:id="rId173" display="https://podminky.urs.cz/item/CS_URS_2022_02/784111001"/>
    <hyperlink ref="F1387" r:id="rId174" display="https://podminky.urs.cz/item/CS_URS_2022_02/784121001"/>
    <hyperlink ref="F1395" r:id="rId175" display="https://podminky.urs.cz/item/CS_URS_2022_02/784181101"/>
    <hyperlink ref="F1398" r:id="rId176" display="https://podminky.urs.cz/item/CS_URS_2022_02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  <c r="AZ2" s="140" t="s">
        <v>2031</v>
      </c>
      <c r="BA2" s="140" t="s">
        <v>35</v>
      </c>
      <c r="BB2" s="140" t="s">
        <v>117</v>
      </c>
      <c r="BC2" s="140" t="s">
        <v>2032</v>
      </c>
      <c r="BD2" s="140" t="s">
        <v>87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  <c r="AZ3" s="140" t="s">
        <v>2033</v>
      </c>
      <c r="BA3" s="140" t="s">
        <v>35</v>
      </c>
      <c r="BB3" s="140" t="s">
        <v>124</v>
      </c>
      <c r="BC3" s="140" t="s">
        <v>2034</v>
      </c>
      <c r="BD3" s="140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  <c r="AZ4" s="140" t="s">
        <v>2035</v>
      </c>
      <c r="BA4" s="140" t="s">
        <v>35</v>
      </c>
      <c r="BB4" s="140" t="s">
        <v>117</v>
      </c>
      <c r="BC4" s="140" t="s">
        <v>2036</v>
      </c>
      <c r="BD4" s="140" t="s">
        <v>87</v>
      </c>
    </row>
    <row r="5" s="1" customFormat="1" ht="6.96" customHeight="1">
      <c r="B5" s="22"/>
      <c r="L5" s="22"/>
      <c r="AZ5" s="140" t="s">
        <v>2037</v>
      </c>
      <c r="BA5" s="140" t="s">
        <v>35</v>
      </c>
      <c r="BB5" s="140" t="s">
        <v>156</v>
      </c>
      <c r="BC5" s="140" t="s">
        <v>2038</v>
      </c>
      <c r="BD5" s="140" t="s">
        <v>87</v>
      </c>
    </row>
    <row r="6" s="1" customFormat="1" ht="12" customHeight="1">
      <c r="B6" s="22"/>
      <c r="D6" s="145" t="s">
        <v>16</v>
      </c>
      <c r="L6" s="22"/>
      <c r="AZ6" s="140" t="s">
        <v>2039</v>
      </c>
      <c r="BA6" s="140" t="s">
        <v>35</v>
      </c>
      <c r="BB6" s="140" t="s">
        <v>156</v>
      </c>
      <c r="BC6" s="140" t="s">
        <v>2040</v>
      </c>
      <c r="BD6" s="140" t="s">
        <v>87</v>
      </c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2041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ROUND(J91,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ROUND((SUM(BE91:BE419)),  2)</f>
        <v>0</v>
      </c>
      <c r="G33" s="40"/>
      <c r="H33" s="40"/>
      <c r="I33" s="161">
        <v>0.20999999999999999</v>
      </c>
      <c r="J33" s="160">
        <f>ROUND(((SUM(BE91:BE419))*I33),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ROUND((SUM(BF91:BF419)),  2)</f>
        <v>0</v>
      </c>
      <c r="G34" s="40"/>
      <c r="H34" s="40"/>
      <c r="I34" s="161">
        <v>0.14999999999999999</v>
      </c>
      <c r="J34" s="160">
        <f>ROUND(((SUM(BF91:BF419))*I34),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ROUND((SUM(BG91:BG419)),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ROUND((SUM(BH91:BH419)),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ROUND((SUM(BI91:BI419)),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D.1.2 - SKŘ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218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219</v>
      </c>
      <c r="E61" s="186"/>
      <c r="F61" s="186"/>
      <c r="G61" s="186"/>
      <c r="H61" s="186"/>
      <c r="I61" s="186"/>
      <c r="J61" s="187">
        <f>J93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220</v>
      </c>
      <c r="E62" s="186"/>
      <c r="F62" s="186"/>
      <c r="G62" s="186"/>
      <c r="H62" s="186"/>
      <c r="I62" s="186"/>
      <c r="J62" s="187">
        <f>J111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221</v>
      </c>
      <c r="E63" s="186"/>
      <c r="F63" s="186"/>
      <c r="G63" s="186"/>
      <c r="H63" s="186"/>
      <c r="I63" s="186"/>
      <c r="J63" s="187">
        <f>J191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222</v>
      </c>
      <c r="E64" s="186"/>
      <c r="F64" s="186"/>
      <c r="G64" s="186"/>
      <c r="H64" s="186"/>
      <c r="I64" s="186"/>
      <c r="J64" s="187">
        <f>J221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224</v>
      </c>
      <c r="E65" s="186"/>
      <c r="F65" s="186"/>
      <c r="G65" s="186"/>
      <c r="H65" s="186"/>
      <c r="I65" s="186"/>
      <c r="J65" s="187">
        <f>J305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225</v>
      </c>
      <c r="E66" s="186"/>
      <c r="F66" s="186"/>
      <c r="G66" s="186"/>
      <c r="H66" s="186"/>
      <c r="I66" s="186"/>
      <c r="J66" s="187">
        <f>J317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227</v>
      </c>
      <c r="E67" s="186"/>
      <c r="F67" s="186"/>
      <c r="G67" s="186"/>
      <c r="H67" s="186"/>
      <c r="I67" s="186"/>
      <c r="J67" s="187">
        <f>J338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228</v>
      </c>
      <c r="E68" s="181"/>
      <c r="F68" s="181"/>
      <c r="G68" s="181"/>
      <c r="H68" s="181"/>
      <c r="I68" s="181"/>
      <c r="J68" s="182">
        <f>J341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231</v>
      </c>
      <c r="E69" s="186"/>
      <c r="F69" s="186"/>
      <c r="G69" s="186"/>
      <c r="H69" s="186"/>
      <c r="I69" s="186"/>
      <c r="J69" s="187">
        <f>J342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2042</v>
      </c>
      <c r="E70" s="186"/>
      <c r="F70" s="186"/>
      <c r="G70" s="186"/>
      <c r="H70" s="186"/>
      <c r="I70" s="186"/>
      <c r="J70" s="187">
        <f>J363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240</v>
      </c>
      <c r="E71" s="186"/>
      <c r="F71" s="186"/>
      <c r="G71" s="186"/>
      <c r="H71" s="186"/>
      <c r="I71" s="186"/>
      <c r="J71" s="187">
        <f>J401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243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ZŠ Beroun - Tělocvična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135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D.1.2 - SKŘ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22</v>
      </c>
      <c r="D85" s="42"/>
      <c r="E85" s="42"/>
      <c r="F85" s="29" t="str">
        <f>F12</f>
        <v>Preislerova 1335, 266 01 Beroun</v>
      </c>
      <c r="G85" s="42"/>
      <c r="H85" s="42"/>
      <c r="I85" s="34" t="s">
        <v>24</v>
      </c>
      <c r="J85" s="74" t="str">
        <f>IF(J12="","",J12)</f>
        <v>6. 4. 2023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26</v>
      </c>
      <c r="D87" s="42"/>
      <c r="E87" s="42"/>
      <c r="F87" s="29" t="str">
        <f>E15</f>
        <v>Město Beroun</v>
      </c>
      <c r="G87" s="42"/>
      <c r="H87" s="42"/>
      <c r="I87" s="34" t="s">
        <v>34</v>
      </c>
      <c r="J87" s="38" t="str">
        <f>E21</f>
        <v>Ing. Luboš Rajniš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32</v>
      </c>
      <c r="D88" s="42"/>
      <c r="E88" s="42"/>
      <c r="F88" s="29" t="str">
        <f>IF(E18="","",E18)</f>
        <v>Vyplň údaj</v>
      </c>
      <c r="G88" s="42"/>
      <c r="H88" s="42"/>
      <c r="I88" s="34" t="s">
        <v>38</v>
      </c>
      <c r="J88" s="38" t="str">
        <f>E24</f>
        <v>QSB s.r.o.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244</v>
      </c>
      <c r="D90" s="192" t="s">
        <v>63</v>
      </c>
      <c r="E90" s="192" t="s">
        <v>59</v>
      </c>
      <c r="F90" s="192" t="s">
        <v>60</v>
      </c>
      <c r="G90" s="192" t="s">
        <v>245</v>
      </c>
      <c r="H90" s="192" t="s">
        <v>246</v>
      </c>
      <c r="I90" s="192" t="s">
        <v>247</v>
      </c>
      <c r="J90" s="192" t="s">
        <v>216</v>
      </c>
      <c r="K90" s="193" t="s">
        <v>248</v>
      </c>
      <c r="L90" s="194"/>
      <c r="M90" s="94" t="s">
        <v>35</v>
      </c>
      <c r="N90" s="95" t="s">
        <v>48</v>
      </c>
      <c r="O90" s="95" t="s">
        <v>249</v>
      </c>
      <c r="P90" s="95" t="s">
        <v>250</v>
      </c>
      <c r="Q90" s="95" t="s">
        <v>251</v>
      </c>
      <c r="R90" s="95" t="s">
        <v>252</v>
      </c>
      <c r="S90" s="95" t="s">
        <v>253</v>
      </c>
      <c r="T90" s="96" t="s">
        <v>254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255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P92+P341</f>
        <v>0</v>
      </c>
      <c r="Q91" s="98"/>
      <c r="R91" s="197">
        <f>R92+R341</f>
        <v>790.69399041000008</v>
      </c>
      <c r="S91" s="98"/>
      <c r="T91" s="198">
        <f>T92+T341</f>
        <v>0.0080999999999999996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77</v>
      </c>
      <c r="AU91" s="19" t="s">
        <v>217</v>
      </c>
      <c r="BK91" s="199">
        <f>BK92+BK341</f>
        <v>0</v>
      </c>
    </row>
    <row r="92" s="12" customFormat="1" ht="25.92" customHeight="1">
      <c r="A92" s="12"/>
      <c r="B92" s="200"/>
      <c r="C92" s="201"/>
      <c r="D92" s="202" t="s">
        <v>77</v>
      </c>
      <c r="E92" s="203" t="s">
        <v>256</v>
      </c>
      <c r="F92" s="203" t="s">
        <v>257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P93+P111+P191+P221+P305+P317+P338</f>
        <v>0</v>
      </c>
      <c r="Q92" s="208"/>
      <c r="R92" s="209">
        <f>R93+R111+R191+R221+R305+R317+R338</f>
        <v>771.18245442000011</v>
      </c>
      <c r="S92" s="208"/>
      <c r="T92" s="210">
        <f>T93+T111+T191+T221+T305+T317+T338</f>
        <v>0.0080999999999999996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85</v>
      </c>
      <c r="AT92" s="212" t="s">
        <v>77</v>
      </c>
      <c r="AU92" s="212" t="s">
        <v>78</v>
      </c>
      <c r="AY92" s="211" t="s">
        <v>258</v>
      </c>
      <c r="BK92" s="213">
        <f>BK93+BK111+BK191+BK221+BK305+BK317+BK338</f>
        <v>0</v>
      </c>
    </row>
    <row r="93" s="12" customFormat="1" ht="22.8" customHeight="1">
      <c r="A93" s="12"/>
      <c r="B93" s="200"/>
      <c r="C93" s="201"/>
      <c r="D93" s="202" t="s">
        <v>77</v>
      </c>
      <c r="E93" s="214" t="s">
        <v>85</v>
      </c>
      <c r="F93" s="214" t="s">
        <v>259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SUM(P94:P110)</f>
        <v>0</v>
      </c>
      <c r="Q93" s="208"/>
      <c r="R93" s="209">
        <f>SUM(R94:R110)</f>
        <v>0</v>
      </c>
      <c r="S93" s="208"/>
      <c r="T93" s="210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85</v>
      </c>
      <c r="AT93" s="212" t="s">
        <v>77</v>
      </c>
      <c r="AU93" s="212" t="s">
        <v>85</v>
      </c>
      <c r="AY93" s="211" t="s">
        <v>258</v>
      </c>
      <c r="BK93" s="213">
        <f>SUM(BK94:BK110)</f>
        <v>0</v>
      </c>
    </row>
    <row r="94" s="2" customFormat="1" ht="62.7" customHeight="1">
      <c r="A94" s="40"/>
      <c r="B94" s="41"/>
      <c r="C94" s="216" t="s">
        <v>85</v>
      </c>
      <c r="D94" s="216" t="s">
        <v>260</v>
      </c>
      <c r="E94" s="217" t="s">
        <v>388</v>
      </c>
      <c r="F94" s="218" t="s">
        <v>389</v>
      </c>
      <c r="G94" s="219" t="s">
        <v>156</v>
      </c>
      <c r="H94" s="220">
        <v>5.5129999999999999</v>
      </c>
      <c r="I94" s="221"/>
      <c r="J94" s="222">
        <f>ROUND(I94*H94,2)</f>
        <v>0</v>
      </c>
      <c r="K94" s="218" t="s">
        <v>273</v>
      </c>
      <c r="L94" s="46"/>
      <c r="M94" s="223" t="s">
        <v>35</v>
      </c>
      <c r="N94" s="224" t="s">
        <v>49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263</v>
      </c>
      <c r="AT94" s="227" t="s">
        <v>260</v>
      </c>
      <c r="AU94" s="227" t="s">
        <v>87</v>
      </c>
      <c r="AY94" s="19" t="s">
        <v>258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85</v>
      </c>
      <c r="BK94" s="228">
        <f>ROUND(I94*H94,2)</f>
        <v>0</v>
      </c>
      <c r="BL94" s="19" t="s">
        <v>263</v>
      </c>
      <c r="BM94" s="227" t="s">
        <v>2043</v>
      </c>
    </row>
    <row r="95" s="2" customFormat="1">
      <c r="A95" s="40"/>
      <c r="B95" s="41"/>
      <c r="C95" s="42"/>
      <c r="D95" s="266" t="s">
        <v>275</v>
      </c>
      <c r="E95" s="42"/>
      <c r="F95" s="267" t="s">
        <v>391</v>
      </c>
      <c r="G95" s="42"/>
      <c r="H95" s="42"/>
      <c r="I95" s="231"/>
      <c r="J95" s="42"/>
      <c r="K95" s="42"/>
      <c r="L95" s="46"/>
      <c r="M95" s="232"/>
      <c r="N95" s="23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275</v>
      </c>
      <c r="AU95" s="19" t="s">
        <v>87</v>
      </c>
    </row>
    <row r="96" s="14" customFormat="1">
      <c r="A96" s="14"/>
      <c r="B96" s="244"/>
      <c r="C96" s="245"/>
      <c r="D96" s="229" t="s">
        <v>267</v>
      </c>
      <c r="E96" s="246" t="s">
        <v>35</v>
      </c>
      <c r="F96" s="247" t="s">
        <v>2044</v>
      </c>
      <c r="G96" s="245"/>
      <c r="H96" s="248">
        <v>5.5129999999999999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267</v>
      </c>
      <c r="AU96" s="254" t="s">
        <v>87</v>
      </c>
      <c r="AV96" s="14" t="s">
        <v>87</v>
      </c>
      <c r="AW96" s="14" t="s">
        <v>37</v>
      </c>
      <c r="AX96" s="14" t="s">
        <v>78</v>
      </c>
      <c r="AY96" s="254" t="s">
        <v>258</v>
      </c>
    </row>
    <row r="97" s="15" customFormat="1">
      <c r="A97" s="15"/>
      <c r="B97" s="255"/>
      <c r="C97" s="256"/>
      <c r="D97" s="229" t="s">
        <v>267</v>
      </c>
      <c r="E97" s="257" t="s">
        <v>35</v>
      </c>
      <c r="F97" s="258" t="s">
        <v>270</v>
      </c>
      <c r="G97" s="256"/>
      <c r="H97" s="259">
        <v>5.5129999999999999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5" t="s">
        <v>267</v>
      </c>
      <c r="AU97" s="265" t="s">
        <v>87</v>
      </c>
      <c r="AV97" s="15" t="s">
        <v>263</v>
      </c>
      <c r="AW97" s="15" t="s">
        <v>37</v>
      </c>
      <c r="AX97" s="15" t="s">
        <v>85</v>
      </c>
      <c r="AY97" s="265" t="s">
        <v>258</v>
      </c>
    </row>
    <row r="98" s="2" customFormat="1" ht="66.75" customHeight="1">
      <c r="A98" s="40"/>
      <c r="B98" s="41"/>
      <c r="C98" s="216" t="s">
        <v>87</v>
      </c>
      <c r="D98" s="216" t="s">
        <v>260</v>
      </c>
      <c r="E98" s="217" t="s">
        <v>394</v>
      </c>
      <c r="F98" s="218" t="s">
        <v>395</v>
      </c>
      <c r="G98" s="219" t="s">
        <v>156</v>
      </c>
      <c r="H98" s="220">
        <v>104.747</v>
      </c>
      <c r="I98" s="221"/>
      <c r="J98" s="222">
        <f>ROUND(I98*H98,2)</f>
        <v>0</v>
      </c>
      <c r="K98" s="218" t="s">
        <v>273</v>
      </c>
      <c r="L98" s="46"/>
      <c r="M98" s="223" t="s">
        <v>35</v>
      </c>
      <c r="N98" s="224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263</v>
      </c>
      <c r="AT98" s="227" t="s">
        <v>260</v>
      </c>
      <c r="AU98" s="227" t="s">
        <v>87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263</v>
      </c>
      <c r="BM98" s="227" t="s">
        <v>2045</v>
      </c>
    </row>
    <row r="99" s="2" customFormat="1">
      <c r="A99" s="40"/>
      <c r="B99" s="41"/>
      <c r="C99" s="42"/>
      <c r="D99" s="266" t="s">
        <v>275</v>
      </c>
      <c r="E99" s="42"/>
      <c r="F99" s="267" t="s">
        <v>397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275</v>
      </c>
      <c r="AU99" s="19" t="s">
        <v>87</v>
      </c>
    </row>
    <row r="100" s="14" customFormat="1">
      <c r="A100" s="14"/>
      <c r="B100" s="244"/>
      <c r="C100" s="245"/>
      <c r="D100" s="229" t="s">
        <v>267</v>
      </c>
      <c r="E100" s="246" t="s">
        <v>35</v>
      </c>
      <c r="F100" s="247" t="s">
        <v>2044</v>
      </c>
      <c r="G100" s="245"/>
      <c r="H100" s="248">
        <v>5.5129999999999999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267</v>
      </c>
      <c r="AU100" s="254" t="s">
        <v>87</v>
      </c>
      <c r="AV100" s="14" t="s">
        <v>87</v>
      </c>
      <c r="AW100" s="14" t="s">
        <v>37</v>
      </c>
      <c r="AX100" s="14" t="s">
        <v>78</v>
      </c>
      <c r="AY100" s="254" t="s">
        <v>258</v>
      </c>
    </row>
    <row r="101" s="15" customFormat="1">
      <c r="A101" s="15"/>
      <c r="B101" s="255"/>
      <c r="C101" s="256"/>
      <c r="D101" s="229" t="s">
        <v>267</v>
      </c>
      <c r="E101" s="257" t="s">
        <v>35</v>
      </c>
      <c r="F101" s="258" t="s">
        <v>270</v>
      </c>
      <c r="G101" s="256"/>
      <c r="H101" s="259">
        <v>5.5129999999999999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5" t="s">
        <v>267</v>
      </c>
      <c r="AU101" s="265" t="s">
        <v>87</v>
      </c>
      <c r="AV101" s="15" t="s">
        <v>263</v>
      </c>
      <c r="AW101" s="15" t="s">
        <v>37</v>
      </c>
      <c r="AX101" s="15" t="s">
        <v>85</v>
      </c>
      <c r="AY101" s="265" t="s">
        <v>258</v>
      </c>
    </row>
    <row r="102" s="14" customFormat="1">
      <c r="A102" s="14"/>
      <c r="B102" s="244"/>
      <c r="C102" s="245"/>
      <c r="D102" s="229" t="s">
        <v>267</v>
      </c>
      <c r="E102" s="245"/>
      <c r="F102" s="247" t="s">
        <v>2046</v>
      </c>
      <c r="G102" s="245"/>
      <c r="H102" s="248">
        <v>104.747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267</v>
      </c>
      <c r="AU102" s="254" t="s">
        <v>87</v>
      </c>
      <c r="AV102" s="14" t="s">
        <v>87</v>
      </c>
      <c r="AW102" s="14" t="s">
        <v>4</v>
      </c>
      <c r="AX102" s="14" t="s">
        <v>85</v>
      </c>
      <c r="AY102" s="254" t="s">
        <v>258</v>
      </c>
    </row>
    <row r="103" s="2" customFormat="1" ht="44.25" customHeight="1">
      <c r="A103" s="40"/>
      <c r="B103" s="41"/>
      <c r="C103" s="216" t="s">
        <v>126</v>
      </c>
      <c r="D103" s="216" t="s">
        <v>260</v>
      </c>
      <c r="E103" s="217" t="s">
        <v>2047</v>
      </c>
      <c r="F103" s="218" t="s">
        <v>2048</v>
      </c>
      <c r="G103" s="219" t="s">
        <v>156</v>
      </c>
      <c r="H103" s="220">
        <v>5.5129999999999999</v>
      </c>
      <c r="I103" s="221"/>
      <c r="J103" s="222">
        <f>ROUND(I103*H103,2)</f>
        <v>0</v>
      </c>
      <c r="K103" s="218" t="s">
        <v>273</v>
      </c>
      <c r="L103" s="46"/>
      <c r="M103" s="223" t="s">
        <v>35</v>
      </c>
      <c r="N103" s="224" t="s">
        <v>49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263</v>
      </c>
      <c r="AT103" s="227" t="s">
        <v>260</v>
      </c>
      <c r="AU103" s="227" t="s">
        <v>87</v>
      </c>
      <c r="AY103" s="19" t="s">
        <v>258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85</v>
      </c>
      <c r="BK103" s="228">
        <f>ROUND(I103*H103,2)</f>
        <v>0</v>
      </c>
      <c r="BL103" s="19" t="s">
        <v>263</v>
      </c>
      <c r="BM103" s="227" t="s">
        <v>2049</v>
      </c>
    </row>
    <row r="104" s="2" customFormat="1">
      <c r="A104" s="40"/>
      <c r="B104" s="41"/>
      <c r="C104" s="42"/>
      <c r="D104" s="266" t="s">
        <v>275</v>
      </c>
      <c r="E104" s="42"/>
      <c r="F104" s="267" t="s">
        <v>2050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275</v>
      </c>
      <c r="AU104" s="19" t="s">
        <v>87</v>
      </c>
    </row>
    <row r="105" s="14" customFormat="1">
      <c r="A105" s="14"/>
      <c r="B105" s="244"/>
      <c r="C105" s="245"/>
      <c r="D105" s="229" t="s">
        <v>267</v>
      </c>
      <c r="E105" s="246" t="s">
        <v>35</v>
      </c>
      <c r="F105" s="247" t="s">
        <v>2044</v>
      </c>
      <c r="G105" s="245"/>
      <c r="H105" s="248">
        <v>5.5129999999999999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267</v>
      </c>
      <c r="AU105" s="254" t="s">
        <v>87</v>
      </c>
      <c r="AV105" s="14" t="s">
        <v>87</v>
      </c>
      <c r="AW105" s="14" t="s">
        <v>37</v>
      </c>
      <c r="AX105" s="14" t="s">
        <v>78</v>
      </c>
      <c r="AY105" s="254" t="s">
        <v>258</v>
      </c>
    </row>
    <row r="106" s="15" customFormat="1">
      <c r="A106" s="15"/>
      <c r="B106" s="255"/>
      <c r="C106" s="256"/>
      <c r="D106" s="229" t="s">
        <v>267</v>
      </c>
      <c r="E106" s="257" t="s">
        <v>35</v>
      </c>
      <c r="F106" s="258" t="s">
        <v>270</v>
      </c>
      <c r="G106" s="256"/>
      <c r="H106" s="259">
        <v>5.5129999999999999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267</v>
      </c>
      <c r="AU106" s="265" t="s">
        <v>87</v>
      </c>
      <c r="AV106" s="15" t="s">
        <v>263</v>
      </c>
      <c r="AW106" s="15" t="s">
        <v>37</v>
      </c>
      <c r="AX106" s="15" t="s">
        <v>85</v>
      </c>
      <c r="AY106" s="265" t="s">
        <v>258</v>
      </c>
    </row>
    <row r="107" s="2" customFormat="1" ht="44.25" customHeight="1">
      <c r="A107" s="40"/>
      <c r="B107" s="41"/>
      <c r="C107" s="216" t="s">
        <v>263</v>
      </c>
      <c r="D107" s="216" t="s">
        <v>260</v>
      </c>
      <c r="E107" s="217" t="s">
        <v>400</v>
      </c>
      <c r="F107" s="218" t="s">
        <v>401</v>
      </c>
      <c r="G107" s="219" t="s">
        <v>402</v>
      </c>
      <c r="H107" s="220">
        <v>10.199999999999999</v>
      </c>
      <c r="I107" s="221"/>
      <c r="J107" s="222">
        <f>ROUND(I107*H107,2)</f>
        <v>0</v>
      </c>
      <c r="K107" s="218" t="s">
        <v>273</v>
      </c>
      <c r="L107" s="46"/>
      <c r="M107" s="223" t="s">
        <v>35</v>
      </c>
      <c r="N107" s="224" t="s">
        <v>49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263</v>
      </c>
      <c r="AT107" s="227" t="s">
        <v>260</v>
      </c>
      <c r="AU107" s="227" t="s">
        <v>87</v>
      </c>
      <c r="AY107" s="19" t="s">
        <v>258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85</v>
      </c>
      <c r="BK107" s="228">
        <f>ROUND(I107*H107,2)</f>
        <v>0</v>
      </c>
      <c r="BL107" s="19" t="s">
        <v>263</v>
      </c>
      <c r="BM107" s="227" t="s">
        <v>2051</v>
      </c>
    </row>
    <row r="108" s="2" customFormat="1">
      <c r="A108" s="40"/>
      <c r="B108" s="41"/>
      <c r="C108" s="42"/>
      <c r="D108" s="266" t="s">
        <v>275</v>
      </c>
      <c r="E108" s="42"/>
      <c r="F108" s="267" t="s">
        <v>404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275</v>
      </c>
      <c r="AU108" s="19" t="s">
        <v>87</v>
      </c>
    </row>
    <row r="109" s="14" customFormat="1">
      <c r="A109" s="14"/>
      <c r="B109" s="244"/>
      <c r="C109" s="245"/>
      <c r="D109" s="229" t="s">
        <v>267</v>
      </c>
      <c r="E109" s="246" t="s">
        <v>35</v>
      </c>
      <c r="F109" s="247" t="s">
        <v>2052</v>
      </c>
      <c r="G109" s="245"/>
      <c r="H109" s="248">
        <v>10.199999999999999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267</v>
      </c>
      <c r="AU109" s="254" t="s">
        <v>87</v>
      </c>
      <c r="AV109" s="14" t="s">
        <v>87</v>
      </c>
      <c r="AW109" s="14" t="s">
        <v>37</v>
      </c>
      <c r="AX109" s="14" t="s">
        <v>78</v>
      </c>
      <c r="AY109" s="254" t="s">
        <v>258</v>
      </c>
    </row>
    <row r="110" s="15" customFormat="1">
      <c r="A110" s="15"/>
      <c r="B110" s="255"/>
      <c r="C110" s="256"/>
      <c r="D110" s="229" t="s">
        <v>267</v>
      </c>
      <c r="E110" s="257" t="s">
        <v>35</v>
      </c>
      <c r="F110" s="258" t="s">
        <v>270</v>
      </c>
      <c r="G110" s="256"/>
      <c r="H110" s="259">
        <v>10.199999999999999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267</v>
      </c>
      <c r="AU110" s="265" t="s">
        <v>87</v>
      </c>
      <c r="AV110" s="15" t="s">
        <v>263</v>
      </c>
      <c r="AW110" s="15" t="s">
        <v>37</v>
      </c>
      <c r="AX110" s="15" t="s">
        <v>85</v>
      </c>
      <c r="AY110" s="265" t="s">
        <v>258</v>
      </c>
    </row>
    <row r="111" s="12" customFormat="1" ht="22.8" customHeight="1">
      <c r="A111" s="12"/>
      <c r="B111" s="200"/>
      <c r="C111" s="201"/>
      <c r="D111" s="202" t="s">
        <v>77</v>
      </c>
      <c r="E111" s="214" t="s">
        <v>87</v>
      </c>
      <c r="F111" s="214" t="s">
        <v>431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SUM(P112:P190)</f>
        <v>0</v>
      </c>
      <c r="Q111" s="208"/>
      <c r="R111" s="209">
        <f>SUM(R112:R190)</f>
        <v>556.43950123000002</v>
      </c>
      <c r="S111" s="208"/>
      <c r="T111" s="210">
        <f>SUM(T112:T190)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85</v>
      </c>
      <c r="AT111" s="212" t="s">
        <v>77</v>
      </c>
      <c r="AU111" s="212" t="s">
        <v>85</v>
      </c>
      <c r="AY111" s="211" t="s">
        <v>258</v>
      </c>
      <c r="BK111" s="213">
        <f>SUM(BK112:BK190)</f>
        <v>0</v>
      </c>
    </row>
    <row r="112" s="2" customFormat="1" ht="33" customHeight="1">
      <c r="A112" s="40"/>
      <c r="B112" s="41"/>
      <c r="C112" s="216" t="s">
        <v>358</v>
      </c>
      <c r="D112" s="216" t="s">
        <v>260</v>
      </c>
      <c r="E112" s="217" t="s">
        <v>2053</v>
      </c>
      <c r="F112" s="218" t="s">
        <v>2054</v>
      </c>
      <c r="G112" s="219" t="s">
        <v>124</v>
      </c>
      <c r="H112" s="220">
        <v>312</v>
      </c>
      <c r="I112" s="221"/>
      <c r="J112" s="222">
        <f>ROUND(I112*H112,2)</f>
        <v>0</v>
      </c>
      <c r="K112" s="218" t="s">
        <v>273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0.00044000000000000002</v>
      </c>
      <c r="R112" s="225">
        <f>Q112*H112</f>
        <v>0.13728000000000001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263</v>
      </c>
      <c r="AT112" s="227" t="s">
        <v>260</v>
      </c>
      <c r="AU112" s="227" t="s">
        <v>87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263</v>
      </c>
      <c r="BM112" s="227" t="s">
        <v>2055</v>
      </c>
    </row>
    <row r="113" s="2" customFormat="1">
      <c r="A113" s="40"/>
      <c r="B113" s="41"/>
      <c r="C113" s="42"/>
      <c r="D113" s="266" t="s">
        <v>275</v>
      </c>
      <c r="E113" s="42"/>
      <c r="F113" s="267" t="s">
        <v>2056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275</v>
      </c>
      <c r="AU113" s="19" t="s">
        <v>87</v>
      </c>
    </row>
    <row r="114" s="14" customFormat="1">
      <c r="A114" s="14"/>
      <c r="B114" s="244"/>
      <c r="C114" s="245"/>
      <c r="D114" s="229" t="s">
        <v>267</v>
      </c>
      <c r="E114" s="246" t="s">
        <v>35</v>
      </c>
      <c r="F114" s="247" t="s">
        <v>2057</v>
      </c>
      <c r="G114" s="245"/>
      <c r="H114" s="248">
        <v>312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267</v>
      </c>
      <c r="AU114" s="254" t="s">
        <v>87</v>
      </c>
      <c r="AV114" s="14" t="s">
        <v>87</v>
      </c>
      <c r="AW114" s="14" t="s">
        <v>37</v>
      </c>
      <c r="AX114" s="14" t="s">
        <v>78</v>
      </c>
      <c r="AY114" s="254" t="s">
        <v>258</v>
      </c>
    </row>
    <row r="115" s="15" customFormat="1">
      <c r="A115" s="15"/>
      <c r="B115" s="255"/>
      <c r="C115" s="256"/>
      <c r="D115" s="229" t="s">
        <v>267</v>
      </c>
      <c r="E115" s="257" t="s">
        <v>2033</v>
      </c>
      <c r="F115" s="258" t="s">
        <v>270</v>
      </c>
      <c r="G115" s="256"/>
      <c r="H115" s="259">
        <v>312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267</v>
      </c>
      <c r="AU115" s="265" t="s">
        <v>87</v>
      </c>
      <c r="AV115" s="15" t="s">
        <v>263</v>
      </c>
      <c r="AW115" s="15" t="s">
        <v>37</v>
      </c>
      <c r="AX115" s="15" t="s">
        <v>85</v>
      </c>
      <c r="AY115" s="265" t="s">
        <v>258</v>
      </c>
    </row>
    <row r="116" s="2" customFormat="1" ht="33" customHeight="1">
      <c r="A116" s="40"/>
      <c r="B116" s="41"/>
      <c r="C116" s="216" t="s">
        <v>205</v>
      </c>
      <c r="D116" s="216" t="s">
        <v>260</v>
      </c>
      <c r="E116" s="217" t="s">
        <v>2058</v>
      </c>
      <c r="F116" s="218" t="s">
        <v>2059</v>
      </c>
      <c r="G116" s="219" t="s">
        <v>156</v>
      </c>
      <c r="H116" s="220">
        <v>107.7</v>
      </c>
      <c r="I116" s="221"/>
      <c r="J116" s="222">
        <f>ROUND(I116*H116,2)</f>
        <v>0</v>
      </c>
      <c r="K116" s="218" t="s">
        <v>273</v>
      </c>
      <c r="L116" s="46"/>
      <c r="M116" s="223" t="s">
        <v>35</v>
      </c>
      <c r="N116" s="224" t="s">
        <v>49</v>
      </c>
      <c r="O116" s="86"/>
      <c r="P116" s="225">
        <f>O116*H116</f>
        <v>0</v>
      </c>
      <c r="Q116" s="225">
        <v>2.5018699999999998</v>
      </c>
      <c r="R116" s="225">
        <f>Q116*H116</f>
        <v>269.45139899999998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263</v>
      </c>
      <c r="AT116" s="227" t="s">
        <v>260</v>
      </c>
      <c r="AU116" s="227" t="s">
        <v>87</v>
      </c>
      <c r="AY116" s="19" t="s">
        <v>258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85</v>
      </c>
      <c r="BK116" s="228">
        <f>ROUND(I116*H116,2)</f>
        <v>0</v>
      </c>
      <c r="BL116" s="19" t="s">
        <v>263</v>
      </c>
      <c r="BM116" s="227" t="s">
        <v>2060</v>
      </c>
    </row>
    <row r="117" s="2" customFormat="1">
      <c r="A117" s="40"/>
      <c r="B117" s="41"/>
      <c r="C117" s="42"/>
      <c r="D117" s="266" t="s">
        <v>275</v>
      </c>
      <c r="E117" s="42"/>
      <c r="F117" s="267" t="s">
        <v>2061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275</v>
      </c>
      <c r="AU117" s="19" t="s">
        <v>87</v>
      </c>
    </row>
    <row r="118" s="14" customFormat="1">
      <c r="A118" s="14"/>
      <c r="B118" s="244"/>
      <c r="C118" s="245"/>
      <c r="D118" s="229" t="s">
        <v>267</v>
      </c>
      <c r="E118" s="246" t="s">
        <v>35</v>
      </c>
      <c r="F118" s="247" t="s">
        <v>2062</v>
      </c>
      <c r="G118" s="245"/>
      <c r="H118" s="248">
        <v>75.5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267</v>
      </c>
      <c r="AU118" s="254" t="s">
        <v>87</v>
      </c>
      <c r="AV118" s="14" t="s">
        <v>87</v>
      </c>
      <c r="AW118" s="14" t="s">
        <v>37</v>
      </c>
      <c r="AX118" s="14" t="s">
        <v>78</v>
      </c>
      <c r="AY118" s="254" t="s">
        <v>258</v>
      </c>
    </row>
    <row r="119" s="14" customFormat="1">
      <c r="A119" s="14"/>
      <c r="B119" s="244"/>
      <c r="C119" s="245"/>
      <c r="D119" s="229" t="s">
        <v>267</v>
      </c>
      <c r="E119" s="246" t="s">
        <v>35</v>
      </c>
      <c r="F119" s="247" t="s">
        <v>2063</v>
      </c>
      <c r="G119" s="245"/>
      <c r="H119" s="248">
        <v>3.8999999999999999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267</v>
      </c>
      <c r="AU119" s="254" t="s">
        <v>87</v>
      </c>
      <c r="AV119" s="14" t="s">
        <v>87</v>
      </c>
      <c r="AW119" s="14" t="s">
        <v>37</v>
      </c>
      <c r="AX119" s="14" t="s">
        <v>78</v>
      </c>
      <c r="AY119" s="254" t="s">
        <v>258</v>
      </c>
    </row>
    <row r="120" s="14" customFormat="1">
      <c r="A120" s="14"/>
      <c r="B120" s="244"/>
      <c r="C120" s="245"/>
      <c r="D120" s="229" t="s">
        <v>267</v>
      </c>
      <c r="E120" s="246" t="s">
        <v>35</v>
      </c>
      <c r="F120" s="247" t="s">
        <v>2064</v>
      </c>
      <c r="G120" s="245"/>
      <c r="H120" s="248">
        <v>28.300000000000001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267</v>
      </c>
      <c r="AU120" s="254" t="s">
        <v>87</v>
      </c>
      <c r="AV120" s="14" t="s">
        <v>87</v>
      </c>
      <c r="AW120" s="14" t="s">
        <v>37</v>
      </c>
      <c r="AX120" s="14" t="s">
        <v>78</v>
      </c>
      <c r="AY120" s="254" t="s">
        <v>258</v>
      </c>
    </row>
    <row r="121" s="15" customFormat="1">
      <c r="A121" s="15"/>
      <c r="B121" s="255"/>
      <c r="C121" s="256"/>
      <c r="D121" s="229" t="s">
        <v>267</v>
      </c>
      <c r="E121" s="257" t="s">
        <v>35</v>
      </c>
      <c r="F121" s="258" t="s">
        <v>270</v>
      </c>
      <c r="G121" s="256"/>
      <c r="H121" s="259">
        <v>107.7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267</v>
      </c>
      <c r="AU121" s="265" t="s">
        <v>87</v>
      </c>
      <c r="AV121" s="15" t="s">
        <v>263</v>
      </c>
      <c r="AW121" s="15" t="s">
        <v>37</v>
      </c>
      <c r="AX121" s="15" t="s">
        <v>85</v>
      </c>
      <c r="AY121" s="265" t="s">
        <v>258</v>
      </c>
    </row>
    <row r="122" s="2" customFormat="1" ht="16.5" customHeight="1">
      <c r="A122" s="40"/>
      <c r="B122" s="41"/>
      <c r="C122" s="216" t="s">
        <v>372</v>
      </c>
      <c r="D122" s="216" t="s">
        <v>260</v>
      </c>
      <c r="E122" s="217" t="s">
        <v>2065</v>
      </c>
      <c r="F122" s="218" t="s">
        <v>2066</v>
      </c>
      <c r="G122" s="219" t="s">
        <v>117</v>
      </c>
      <c r="H122" s="220">
        <v>32</v>
      </c>
      <c r="I122" s="221"/>
      <c r="J122" s="222">
        <f>ROUND(I122*H122,2)</f>
        <v>0</v>
      </c>
      <c r="K122" s="218" t="s">
        <v>273</v>
      </c>
      <c r="L122" s="46"/>
      <c r="M122" s="223" t="s">
        <v>35</v>
      </c>
      <c r="N122" s="224" t="s">
        <v>49</v>
      </c>
      <c r="O122" s="86"/>
      <c r="P122" s="225">
        <f>O122*H122</f>
        <v>0</v>
      </c>
      <c r="Q122" s="225">
        <v>0.00247</v>
      </c>
      <c r="R122" s="225">
        <f>Q122*H122</f>
        <v>0.079039999999999999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263</v>
      </c>
      <c r="AT122" s="227" t="s">
        <v>260</v>
      </c>
      <c r="AU122" s="227" t="s">
        <v>87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263</v>
      </c>
      <c r="BM122" s="227" t="s">
        <v>2067</v>
      </c>
    </row>
    <row r="123" s="2" customFormat="1">
      <c r="A123" s="40"/>
      <c r="B123" s="41"/>
      <c r="C123" s="42"/>
      <c r="D123" s="266" t="s">
        <v>275</v>
      </c>
      <c r="E123" s="42"/>
      <c r="F123" s="267" t="s">
        <v>2068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275</v>
      </c>
      <c r="AU123" s="19" t="s">
        <v>87</v>
      </c>
    </row>
    <row r="124" s="14" customFormat="1">
      <c r="A124" s="14"/>
      <c r="B124" s="244"/>
      <c r="C124" s="245"/>
      <c r="D124" s="229" t="s">
        <v>267</v>
      </c>
      <c r="E124" s="246" t="s">
        <v>35</v>
      </c>
      <c r="F124" s="247" t="s">
        <v>1223</v>
      </c>
      <c r="G124" s="245"/>
      <c r="H124" s="248">
        <v>18.199999999999999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267</v>
      </c>
      <c r="AU124" s="254" t="s">
        <v>87</v>
      </c>
      <c r="AV124" s="14" t="s">
        <v>87</v>
      </c>
      <c r="AW124" s="14" t="s">
        <v>37</v>
      </c>
      <c r="AX124" s="14" t="s">
        <v>78</v>
      </c>
      <c r="AY124" s="254" t="s">
        <v>258</v>
      </c>
    </row>
    <row r="125" s="14" customFormat="1">
      <c r="A125" s="14"/>
      <c r="B125" s="244"/>
      <c r="C125" s="245"/>
      <c r="D125" s="229" t="s">
        <v>267</v>
      </c>
      <c r="E125" s="246" t="s">
        <v>35</v>
      </c>
      <c r="F125" s="247" t="s">
        <v>2069</v>
      </c>
      <c r="G125" s="245"/>
      <c r="H125" s="248">
        <v>3.6000000000000001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267</v>
      </c>
      <c r="AU125" s="254" t="s">
        <v>87</v>
      </c>
      <c r="AV125" s="14" t="s">
        <v>87</v>
      </c>
      <c r="AW125" s="14" t="s">
        <v>37</v>
      </c>
      <c r="AX125" s="14" t="s">
        <v>78</v>
      </c>
      <c r="AY125" s="254" t="s">
        <v>258</v>
      </c>
    </row>
    <row r="126" s="14" customFormat="1">
      <c r="A126" s="14"/>
      <c r="B126" s="244"/>
      <c r="C126" s="245"/>
      <c r="D126" s="229" t="s">
        <v>267</v>
      </c>
      <c r="E126" s="246" t="s">
        <v>35</v>
      </c>
      <c r="F126" s="247" t="s">
        <v>2070</v>
      </c>
      <c r="G126" s="245"/>
      <c r="H126" s="248">
        <v>10.199999999999999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267</v>
      </c>
      <c r="AU126" s="254" t="s">
        <v>87</v>
      </c>
      <c r="AV126" s="14" t="s">
        <v>87</v>
      </c>
      <c r="AW126" s="14" t="s">
        <v>37</v>
      </c>
      <c r="AX126" s="14" t="s">
        <v>78</v>
      </c>
      <c r="AY126" s="254" t="s">
        <v>258</v>
      </c>
    </row>
    <row r="127" s="15" customFormat="1">
      <c r="A127" s="15"/>
      <c r="B127" s="255"/>
      <c r="C127" s="256"/>
      <c r="D127" s="229" t="s">
        <v>267</v>
      </c>
      <c r="E127" s="257" t="s">
        <v>35</v>
      </c>
      <c r="F127" s="258" t="s">
        <v>270</v>
      </c>
      <c r="G127" s="256"/>
      <c r="H127" s="259">
        <v>32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5" t="s">
        <v>267</v>
      </c>
      <c r="AU127" s="265" t="s">
        <v>87</v>
      </c>
      <c r="AV127" s="15" t="s">
        <v>263</v>
      </c>
      <c r="AW127" s="15" t="s">
        <v>37</v>
      </c>
      <c r="AX127" s="15" t="s">
        <v>85</v>
      </c>
      <c r="AY127" s="265" t="s">
        <v>258</v>
      </c>
    </row>
    <row r="128" s="2" customFormat="1" ht="16.5" customHeight="1">
      <c r="A128" s="40"/>
      <c r="B128" s="41"/>
      <c r="C128" s="216" t="s">
        <v>197</v>
      </c>
      <c r="D128" s="216" t="s">
        <v>260</v>
      </c>
      <c r="E128" s="217" t="s">
        <v>2071</v>
      </c>
      <c r="F128" s="218" t="s">
        <v>2072</v>
      </c>
      <c r="G128" s="219" t="s">
        <v>117</v>
      </c>
      <c r="H128" s="220">
        <v>32</v>
      </c>
      <c r="I128" s="221"/>
      <c r="J128" s="222">
        <f>ROUND(I128*H128,2)</f>
        <v>0</v>
      </c>
      <c r="K128" s="218" t="s">
        <v>273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263</v>
      </c>
      <c r="AT128" s="227" t="s">
        <v>260</v>
      </c>
      <c r="AU128" s="227" t="s">
        <v>87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263</v>
      </c>
      <c r="BM128" s="227" t="s">
        <v>2073</v>
      </c>
    </row>
    <row r="129" s="2" customFormat="1">
      <c r="A129" s="40"/>
      <c r="B129" s="41"/>
      <c r="C129" s="42"/>
      <c r="D129" s="266" t="s">
        <v>275</v>
      </c>
      <c r="E129" s="42"/>
      <c r="F129" s="267" t="s">
        <v>2074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275</v>
      </c>
      <c r="AU129" s="19" t="s">
        <v>87</v>
      </c>
    </row>
    <row r="130" s="2" customFormat="1" ht="24.15" customHeight="1">
      <c r="A130" s="40"/>
      <c r="B130" s="41"/>
      <c r="C130" s="216" t="s">
        <v>382</v>
      </c>
      <c r="D130" s="216" t="s">
        <v>260</v>
      </c>
      <c r="E130" s="217" t="s">
        <v>2075</v>
      </c>
      <c r="F130" s="218" t="s">
        <v>2076</v>
      </c>
      <c r="G130" s="219" t="s">
        <v>402</v>
      </c>
      <c r="H130" s="220">
        <v>2.694</v>
      </c>
      <c r="I130" s="221"/>
      <c r="J130" s="222">
        <f>ROUND(I130*H130,2)</f>
        <v>0</v>
      </c>
      <c r="K130" s="218" t="s">
        <v>273</v>
      </c>
      <c r="L130" s="46"/>
      <c r="M130" s="223" t="s">
        <v>35</v>
      </c>
      <c r="N130" s="224" t="s">
        <v>49</v>
      </c>
      <c r="O130" s="86"/>
      <c r="P130" s="225">
        <f>O130*H130</f>
        <v>0</v>
      </c>
      <c r="Q130" s="225">
        <v>1.0606199999999999</v>
      </c>
      <c r="R130" s="225">
        <f>Q130*H130</f>
        <v>2.8573102799999996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263</v>
      </c>
      <c r="AT130" s="227" t="s">
        <v>260</v>
      </c>
      <c r="AU130" s="227" t="s">
        <v>87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263</v>
      </c>
      <c r="BM130" s="227" t="s">
        <v>2077</v>
      </c>
    </row>
    <row r="131" s="2" customFormat="1">
      <c r="A131" s="40"/>
      <c r="B131" s="41"/>
      <c r="C131" s="42"/>
      <c r="D131" s="266" t="s">
        <v>275</v>
      </c>
      <c r="E131" s="42"/>
      <c r="F131" s="267" t="s">
        <v>2078</v>
      </c>
      <c r="G131" s="42"/>
      <c r="H131" s="42"/>
      <c r="I131" s="231"/>
      <c r="J131" s="42"/>
      <c r="K131" s="42"/>
      <c r="L131" s="46"/>
      <c r="M131" s="232"/>
      <c r="N131" s="23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275</v>
      </c>
      <c r="AU131" s="19" t="s">
        <v>87</v>
      </c>
    </row>
    <row r="132" s="14" customFormat="1">
      <c r="A132" s="14"/>
      <c r="B132" s="244"/>
      <c r="C132" s="245"/>
      <c r="D132" s="229" t="s">
        <v>267</v>
      </c>
      <c r="E132" s="246" t="s">
        <v>35</v>
      </c>
      <c r="F132" s="247" t="s">
        <v>2079</v>
      </c>
      <c r="G132" s="245"/>
      <c r="H132" s="248">
        <v>1.8879999999999999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267</v>
      </c>
      <c r="AU132" s="254" t="s">
        <v>87</v>
      </c>
      <c r="AV132" s="14" t="s">
        <v>87</v>
      </c>
      <c r="AW132" s="14" t="s">
        <v>37</v>
      </c>
      <c r="AX132" s="14" t="s">
        <v>78</v>
      </c>
      <c r="AY132" s="254" t="s">
        <v>258</v>
      </c>
    </row>
    <row r="133" s="14" customFormat="1">
      <c r="A133" s="14"/>
      <c r="B133" s="244"/>
      <c r="C133" s="245"/>
      <c r="D133" s="229" t="s">
        <v>267</v>
      </c>
      <c r="E133" s="246" t="s">
        <v>35</v>
      </c>
      <c r="F133" s="247" t="s">
        <v>2080</v>
      </c>
      <c r="G133" s="245"/>
      <c r="H133" s="248">
        <v>0.098000000000000004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267</v>
      </c>
      <c r="AU133" s="254" t="s">
        <v>87</v>
      </c>
      <c r="AV133" s="14" t="s">
        <v>87</v>
      </c>
      <c r="AW133" s="14" t="s">
        <v>37</v>
      </c>
      <c r="AX133" s="14" t="s">
        <v>78</v>
      </c>
      <c r="AY133" s="254" t="s">
        <v>258</v>
      </c>
    </row>
    <row r="134" s="14" customFormat="1">
      <c r="A134" s="14"/>
      <c r="B134" s="244"/>
      <c r="C134" s="245"/>
      <c r="D134" s="229" t="s">
        <v>267</v>
      </c>
      <c r="E134" s="246" t="s">
        <v>35</v>
      </c>
      <c r="F134" s="247" t="s">
        <v>2081</v>
      </c>
      <c r="G134" s="245"/>
      <c r="H134" s="248">
        <v>0.70799999999999996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267</v>
      </c>
      <c r="AU134" s="254" t="s">
        <v>87</v>
      </c>
      <c r="AV134" s="14" t="s">
        <v>87</v>
      </c>
      <c r="AW134" s="14" t="s">
        <v>37</v>
      </c>
      <c r="AX134" s="14" t="s">
        <v>78</v>
      </c>
      <c r="AY134" s="254" t="s">
        <v>258</v>
      </c>
    </row>
    <row r="135" s="15" customFormat="1">
      <c r="A135" s="15"/>
      <c r="B135" s="255"/>
      <c r="C135" s="256"/>
      <c r="D135" s="229" t="s">
        <v>267</v>
      </c>
      <c r="E135" s="257" t="s">
        <v>35</v>
      </c>
      <c r="F135" s="258" t="s">
        <v>270</v>
      </c>
      <c r="G135" s="256"/>
      <c r="H135" s="259">
        <v>2.694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5" t="s">
        <v>267</v>
      </c>
      <c r="AU135" s="265" t="s">
        <v>87</v>
      </c>
      <c r="AV135" s="15" t="s">
        <v>263</v>
      </c>
      <c r="AW135" s="15" t="s">
        <v>37</v>
      </c>
      <c r="AX135" s="15" t="s">
        <v>85</v>
      </c>
      <c r="AY135" s="265" t="s">
        <v>258</v>
      </c>
    </row>
    <row r="136" s="2" customFormat="1" ht="24.15" customHeight="1">
      <c r="A136" s="40"/>
      <c r="B136" s="41"/>
      <c r="C136" s="216" t="s">
        <v>387</v>
      </c>
      <c r="D136" s="216" t="s">
        <v>260</v>
      </c>
      <c r="E136" s="217" t="s">
        <v>2082</v>
      </c>
      <c r="F136" s="218" t="s">
        <v>2083</v>
      </c>
      <c r="G136" s="219" t="s">
        <v>402</v>
      </c>
      <c r="H136" s="220">
        <v>13.25</v>
      </c>
      <c r="I136" s="221"/>
      <c r="J136" s="222">
        <f>ROUND(I136*H136,2)</f>
        <v>0</v>
      </c>
      <c r="K136" s="218" t="s">
        <v>273</v>
      </c>
      <c r="L136" s="46"/>
      <c r="M136" s="223" t="s">
        <v>35</v>
      </c>
      <c r="N136" s="224" t="s">
        <v>49</v>
      </c>
      <c r="O136" s="86"/>
      <c r="P136" s="225">
        <f>O136*H136</f>
        <v>0</v>
      </c>
      <c r="Q136" s="225">
        <v>1.06277</v>
      </c>
      <c r="R136" s="225">
        <f>Q136*H136</f>
        <v>14.081702500000001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263</v>
      </c>
      <c r="AT136" s="227" t="s">
        <v>260</v>
      </c>
      <c r="AU136" s="227" t="s">
        <v>87</v>
      </c>
      <c r="AY136" s="19" t="s">
        <v>258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85</v>
      </c>
      <c r="BK136" s="228">
        <f>ROUND(I136*H136,2)</f>
        <v>0</v>
      </c>
      <c r="BL136" s="19" t="s">
        <v>263</v>
      </c>
      <c r="BM136" s="227" t="s">
        <v>2084</v>
      </c>
    </row>
    <row r="137" s="2" customFormat="1">
      <c r="A137" s="40"/>
      <c r="B137" s="41"/>
      <c r="C137" s="42"/>
      <c r="D137" s="266" t="s">
        <v>275</v>
      </c>
      <c r="E137" s="42"/>
      <c r="F137" s="267" t="s">
        <v>2085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275</v>
      </c>
      <c r="AU137" s="19" t="s">
        <v>87</v>
      </c>
    </row>
    <row r="138" s="14" customFormat="1">
      <c r="A138" s="14"/>
      <c r="B138" s="244"/>
      <c r="C138" s="245"/>
      <c r="D138" s="229" t="s">
        <v>267</v>
      </c>
      <c r="E138" s="246" t="s">
        <v>35</v>
      </c>
      <c r="F138" s="247" t="s">
        <v>2086</v>
      </c>
      <c r="G138" s="245"/>
      <c r="H138" s="248">
        <v>13.25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267</v>
      </c>
      <c r="AU138" s="254" t="s">
        <v>87</v>
      </c>
      <c r="AV138" s="14" t="s">
        <v>87</v>
      </c>
      <c r="AW138" s="14" t="s">
        <v>37</v>
      </c>
      <c r="AX138" s="14" t="s">
        <v>78</v>
      </c>
      <c r="AY138" s="254" t="s">
        <v>258</v>
      </c>
    </row>
    <row r="139" s="15" customFormat="1">
      <c r="A139" s="15"/>
      <c r="B139" s="255"/>
      <c r="C139" s="256"/>
      <c r="D139" s="229" t="s">
        <v>267</v>
      </c>
      <c r="E139" s="257" t="s">
        <v>35</v>
      </c>
      <c r="F139" s="258" t="s">
        <v>270</v>
      </c>
      <c r="G139" s="256"/>
      <c r="H139" s="259">
        <v>13.25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5" t="s">
        <v>267</v>
      </c>
      <c r="AU139" s="265" t="s">
        <v>87</v>
      </c>
      <c r="AV139" s="15" t="s">
        <v>263</v>
      </c>
      <c r="AW139" s="15" t="s">
        <v>37</v>
      </c>
      <c r="AX139" s="15" t="s">
        <v>85</v>
      </c>
      <c r="AY139" s="265" t="s">
        <v>258</v>
      </c>
    </row>
    <row r="140" s="2" customFormat="1" ht="37.8" customHeight="1">
      <c r="A140" s="40"/>
      <c r="B140" s="41"/>
      <c r="C140" s="216" t="s">
        <v>393</v>
      </c>
      <c r="D140" s="216" t="s">
        <v>260</v>
      </c>
      <c r="E140" s="217" t="s">
        <v>2087</v>
      </c>
      <c r="F140" s="218" t="s">
        <v>2088</v>
      </c>
      <c r="G140" s="219" t="s">
        <v>484</v>
      </c>
      <c r="H140" s="220">
        <v>10</v>
      </c>
      <c r="I140" s="221"/>
      <c r="J140" s="222">
        <f>ROUND(I140*H140,2)</f>
        <v>0</v>
      </c>
      <c r="K140" s="218" t="s">
        <v>35</v>
      </c>
      <c r="L140" s="46"/>
      <c r="M140" s="223" t="s">
        <v>35</v>
      </c>
      <c r="N140" s="224" t="s">
        <v>49</v>
      </c>
      <c r="O140" s="86"/>
      <c r="P140" s="225">
        <f>O140*H140</f>
        <v>0</v>
      </c>
      <c r="Q140" s="225">
        <v>0.11754000000000001</v>
      </c>
      <c r="R140" s="225">
        <f>Q140*H140</f>
        <v>1.1754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263</v>
      </c>
      <c r="AT140" s="227" t="s">
        <v>260</v>
      </c>
      <c r="AU140" s="227" t="s">
        <v>87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263</v>
      </c>
      <c r="BM140" s="227" t="s">
        <v>2089</v>
      </c>
    </row>
    <row r="141" s="2" customFormat="1" ht="37.8" customHeight="1">
      <c r="A141" s="40"/>
      <c r="B141" s="41"/>
      <c r="C141" s="279" t="s">
        <v>399</v>
      </c>
      <c r="D141" s="279" t="s">
        <v>419</v>
      </c>
      <c r="E141" s="280" t="s">
        <v>2090</v>
      </c>
      <c r="F141" s="281" t="s">
        <v>2091</v>
      </c>
      <c r="G141" s="282" t="s">
        <v>1058</v>
      </c>
      <c r="H141" s="283">
        <v>2</v>
      </c>
      <c r="I141" s="284"/>
      <c r="J141" s="285">
        <f>ROUND(I141*H141,2)</f>
        <v>0</v>
      </c>
      <c r="K141" s="281" t="s">
        <v>35</v>
      </c>
      <c r="L141" s="286"/>
      <c r="M141" s="287" t="s">
        <v>35</v>
      </c>
      <c r="N141" s="288" t="s">
        <v>49</v>
      </c>
      <c r="O141" s="86"/>
      <c r="P141" s="225">
        <f>O141*H141</f>
        <v>0</v>
      </c>
      <c r="Q141" s="225">
        <v>3.2000000000000002</v>
      </c>
      <c r="R141" s="225">
        <f>Q141*H141</f>
        <v>6.4000000000000004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197</v>
      </c>
      <c r="AT141" s="227" t="s">
        <v>419</v>
      </c>
      <c r="AU141" s="227" t="s">
        <v>87</v>
      </c>
      <c r="AY141" s="19" t="s">
        <v>258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85</v>
      </c>
      <c r="BK141" s="228">
        <f>ROUND(I141*H141,2)</f>
        <v>0</v>
      </c>
      <c r="BL141" s="19" t="s">
        <v>263</v>
      </c>
      <c r="BM141" s="227" t="s">
        <v>2092</v>
      </c>
    </row>
    <row r="142" s="2" customFormat="1" ht="37.8" customHeight="1">
      <c r="A142" s="40"/>
      <c r="B142" s="41"/>
      <c r="C142" s="279" t="s">
        <v>406</v>
      </c>
      <c r="D142" s="279" t="s">
        <v>419</v>
      </c>
      <c r="E142" s="280" t="s">
        <v>2093</v>
      </c>
      <c r="F142" s="281" t="s">
        <v>2094</v>
      </c>
      <c r="G142" s="282" t="s">
        <v>1058</v>
      </c>
      <c r="H142" s="283">
        <v>8</v>
      </c>
      <c r="I142" s="284"/>
      <c r="J142" s="285">
        <f>ROUND(I142*H142,2)</f>
        <v>0</v>
      </c>
      <c r="K142" s="281" t="s">
        <v>35</v>
      </c>
      <c r="L142" s="286"/>
      <c r="M142" s="287" t="s">
        <v>35</v>
      </c>
      <c r="N142" s="288" t="s">
        <v>49</v>
      </c>
      <c r="O142" s="86"/>
      <c r="P142" s="225">
        <f>O142*H142</f>
        <v>0</v>
      </c>
      <c r="Q142" s="225">
        <v>3.2000000000000002</v>
      </c>
      <c r="R142" s="225">
        <f>Q142*H142</f>
        <v>25.600000000000001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197</v>
      </c>
      <c r="AT142" s="227" t="s">
        <v>419</v>
      </c>
      <c r="AU142" s="227" t="s">
        <v>87</v>
      </c>
      <c r="AY142" s="19" t="s">
        <v>258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85</v>
      </c>
      <c r="BK142" s="228">
        <f>ROUND(I142*H142,2)</f>
        <v>0</v>
      </c>
      <c r="BL142" s="19" t="s">
        <v>263</v>
      </c>
      <c r="BM142" s="227" t="s">
        <v>2095</v>
      </c>
    </row>
    <row r="143" s="2" customFormat="1" ht="33" customHeight="1">
      <c r="A143" s="40"/>
      <c r="B143" s="41"/>
      <c r="C143" s="216" t="s">
        <v>412</v>
      </c>
      <c r="D143" s="216" t="s">
        <v>260</v>
      </c>
      <c r="E143" s="217" t="s">
        <v>2096</v>
      </c>
      <c r="F143" s="218" t="s">
        <v>2097</v>
      </c>
      <c r="G143" s="219" t="s">
        <v>156</v>
      </c>
      <c r="H143" s="220">
        <v>34.149999999999999</v>
      </c>
      <c r="I143" s="221"/>
      <c r="J143" s="222">
        <f>ROUND(I143*H143,2)</f>
        <v>0</v>
      </c>
      <c r="K143" s="218" t="s">
        <v>273</v>
      </c>
      <c r="L143" s="46"/>
      <c r="M143" s="223" t="s">
        <v>35</v>
      </c>
      <c r="N143" s="224" t="s">
        <v>49</v>
      </c>
      <c r="O143" s="86"/>
      <c r="P143" s="225">
        <f>O143*H143</f>
        <v>0</v>
      </c>
      <c r="Q143" s="225">
        <v>2.5018699999999998</v>
      </c>
      <c r="R143" s="225">
        <f>Q143*H143</f>
        <v>85.43886049999999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263</v>
      </c>
      <c r="AT143" s="227" t="s">
        <v>260</v>
      </c>
      <c r="AU143" s="227" t="s">
        <v>87</v>
      </c>
      <c r="AY143" s="19" t="s">
        <v>258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85</v>
      </c>
      <c r="BK143" s="228">
        <f>ROUND(I143*H143,2)</f>
        <v>0</v>
      </c>
      <c r="BL143" s="19" t="s">
        <v>263</v>
      </c>
      <c r="BM143" s="227" t="s">
        <v>2098</v>
      </c>
    </row>
    <row r="144" s="2" customFormat="1">
      <c r="A144" s="40"/>
      <c r="B144" s="41"/>
      <c r="C144" s="42"/>
      <c r="D144" s="266" t="s">
        <v>275</v>
      </c>
      <c r="E144" s="42"/>
      <c r="F144" s="267" t="s">
        <v>2099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275</v>
      </c>
      <c r="AU144" s="19" t="s">
        <v>87</v>
      </c>
    </row>
    <row r="145" s="14" customFormat="1">
      <c r="A145" s="14"/>
      <c r="B145" s="244"/>
      <c r="C145" s="245"/>
      <c r="D145" s="229" t="s">
        <v>267</v>
      </c>
      <c r="E145" s="246" t="s">
        <v>35</v>
      </c>
      <c r="F145" s="247" t="s">
        <v>2100</v>
      </c>
      <c r="G145" s="245"/>
      <c r="H145" s="248">
        <v>12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267</v>
      </c>
      <c r="AU145" s="254" t="s">
        <v>87</v>
      </c>
      <c r="AV145" s="14" t="s">
        <v>87</v>
      </c>
      <c r="AW145" s="14" t="s">
        <v>37</v>
      </c>
      <c r="AX145" s="14" t="s">
        <v>78</v>
      </c>
      <c r="AY145" s="254" t="s">
        <v>258</v>
      </c>
    </row>
    <row r="146" s="14" customFormat="1">
      <c r="A146" s="14"/>
      <c r="B146" s="244"/>
      <c r="C146" s="245"/>
      <c r="D146" s="229" t="s">
        <v>267</v>
      </c>
      <c r="E146" s="246" t="s">
        <v>35</v>
      </c>
      <c r="F146" s="247" t="s">
        <v>2101</v>
      </c>
      <c r="G146" s="245"/>
      <c r="H146" s="248">
        <v>22.149999999999999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267</v>
      </c>
      <c r="AU146" s="254" t="s">
        <v>87</v>
      </c>
      <c r="AV146" s="14" t="s">
        <v>87</v>
      </c>
      <c r="AW146" s="14" t="s">
        <v>37</v>
      </c>
      <c r="AX146" s="14" t="s">
        <v>78</v>
      </c>
      <c r="AY146" s="254" t="s">
        <v>258</v>
      </c>
    </row>
    <row r="147" s="15" customFormat="1">
      <c r="A147" s="15"/>
      <c r="B147" s="255"/>
      <c r="C147" s="256"/>
      <c r="D147" s="229" t="s">
        <v>267</v>
      </c>
      <c r="E147" s="257" t="s">
        <v>2037</v>
      </c>
      <c r="F147" s="258" t="s">
        <v>270</v>
      </c>
      <c r="G147" s="256"/>
      <c r="H147" s="259">
        <v>34.149999999999999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267</v>
      </c>
      <c r="AU147" s="265" t="s">
        <v>87</v>
      </c>
      <c r="AV147" s="15" t="s">
        <v>263</v>
      </c>
      <c r="AW147" s="15" t="s">
        <v>37</v>
      </c>
      <c r="AX147" s="15" t="s">
        <v>85</v>
      </c>
      <c r="AY147" s="265" t="s">
        <v>258</v>
      </c>
    </row>
    <row r="148" s="2" customFormat="1" ht="16.5" customHeight="1">
      <c r="A148" s="40"/>
      <c r="B148" s="41"/>
      <c r="C148" s="216" t="s">
        <v>8</v>
      </c>
      <c r="D148" s="216" t="s">
        <v>260</v>
      </c>
      <c r="E148" s="217" t="s">
        <v>2102</v>
      </c>
      <c r="F148" s="218" t="s">
        <v>2103</v>
      </c>
      <c r="G148" s="219" t="s">
        <v>117</v>
      </c>
      <c r="H148" s="220">
        <v>93.75</v>
      </c>
      <c r="I148" s="221"/>
      <c r="J148" s="222">
        <f>ROUND(I148*H148,2)</f>
        <v>0</v>
      </c>
      <c r="K148" s="218" t="s">
        <v>273</v>
      </c>
      <c r="L148" s="46"/>
      <c r="M148" s="223" t="s">
        <v>35</v>
      </c>
      <c r="N148" s="224" t="s">
        <v>49</v>
      </c>
      <c r="O148" s="86"/>
      <c r="P148" s="225">
        <f>O148*H148</f>
        <v>0</v>
      </c>
      <c r="Q148" s="225">
        <v>0.0026900000000000001</v>
      </c>
      <c r="R148" s="225">
        <f>Q148*H148</f>
        <v>0.25218750000000001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263</v>
      </c>
      <c r="AT148" s="227" t="s">
        <v>260</v>
      </c>
      <c r="AU148" s="227" t="s">
        <v>87</v>
      </c>
      <c r="AY148" s="19" t="s">
        <v>258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85</v>
      </c>
      <c r="BK148" s="228">
        <f>ROUND(I148*H148,2)</f>
        <v>0</v>
      </c>
      <c r="BL148" s="19" t="s">
        <v>263</v>
      </c>
      <c r="BM148" s="227" t="s">
        <v>2104</v>
      </c>
    </row>
    <row r="149" s="2" customFormat="1">
      <c r="A149" s="40"/>
      <c r="B149" s="41"/>
      <c r="C149" s="42"/>
      <c r="D149" s="266" t="s">
        <v>275</v>
      </c>
      <c r="E149" s="42"/>
      <c r="F149" s="267" t="s">
        <v>2105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275</v>
      </c>
      <c r="AU149" s="19" t="s">
        <v>87</v>
      </c>
    </row>
    <row r="150" s="14" customFormat="1">
      <c r="A150" s="14"/>
      <c r="B150" s="244"/>
      <c r="C150" s="245"/>
      <c r="D150" s="229" t="s">
        <v>267</v>
      </c>
      <c r="E150" s="246" t="s">
        <v>35</v>
      </c>
      <c r="F150" s="247" t="s">
        <v>2106</v>
      </c>
      <c r="G150" s="245"/>
      <c r="H150" s="248">
        <v>93.75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267</v>
      </c>
      <c r="AU150" s="254" t="s">
        <v>87</v>
      </c>
      <c r="AV150" s="14" t="s">
        <v>87</v>
      </c>
      <c r="AW150" s="14" t="s">
        <v>37</v>
      </c>
      <c r="AX150" s="14" t="s">
        <v>78</v>
      </c>
      <c r="AY150" s="254" t="s">
        <v>258</v>
      </c>
    </row>
    <row r="151" s="15" customFormat="1">
      <c r="A151" s="15"/>
      <c r="B151" s="255"/>
      <c r="C151" s="256"/>
      <c r="D151" s="229" t="s">
        <v>267</v>
      </c>
      <c r="E151" s="257" t="s">
        <v>35</v>
      </c>
      <c r="F151" s="258" t="s">
        <v>270</v>
      </c>
      <c r="G151" s="256"/>
      <c r="H151" s="259">
        <v>93.75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267</v>
      </c>
      <c r="AU151" s="265" t="s">
        <v>87</v>
      </c>
      <c r="AV151" s="15" t="s">
        <v>263</v>
      </c>
      <c r="AW151" s="15" t="s">
        <v>37</v>
      </c>
      <c r="AX151" s="15" t="s">
        <v>85</v>
      </c>
      <c r="AY151" s="265" t="s">
        <v>258</v>
      </c>
    </row>
    <row r="152" s="2" customFormat="1" ht="16.5" customHeight="1">
      <c r="A152" s="40"/>
      <c r="B152" s="41"/>
      <c r="C152" s="216" t="s">
        <v>425</v>
      </c>
      <c r="D152" s="216" t="s">
        <v>260</v>
      </c>
      <c r="E152" s="217" t="s">
        <v>2107</v>
      </c>
      <c r="F152" s="218" t="s">
        <v>2108</v>
      </c>
      <c r="G152" s="219" t="s">
        <v>117</v>
      </c>
      <c r="H152" s="220">
        <v>93.75</v>
      </c>
      <c r="I152" s="221"/>
      <c r="J152" s="222">
        <f>ROUND(I152*H152,2)</f>
        <v>0</v>
      </c>
      <c r="K152" s="218" t="s">
        <v>273</v>
      </c>
      <c r="L152" s="46"/>
      <c r="M152" s="223" t="s">
        <v>35</v>
      </c>
      <c r="N152" s="224" t="s">
        <v>49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263</v>
      </c>
      <c r="AT152" s="227" t="s">
        <v>260</v>
      </c>
      <c r="AU152" s="227" t="s">
        <v>87</v>
      </c>
      <c r="AY152" s="19" t="s">
        <v>258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85</v>
      </c>
      <c r="BK152" s="228">
        <f>ROUND(I152*H152,2)</f>
        <v>0</v>
      </c>
      <c r="BL152" s="19" t="s">
        <v>263</v>
      </c>
      <c r="BM152" s="227" t="s">
        <v>2109</v>
      </c>
    </row>
    <row r="153" s="2" customFormat="1">
      <c r="A153" s="40"/>
      <c r="B153" s="41"/>
      <c r="C153" s="42"/>
      <c r="D153" s="266" t="s">
        <v>275</v>
      </c>
      <c r="E153" s="42"/>
      <c r="F153" s="267" t="s">
        <v>2110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275</v>
      </c>
      <c r="AU153" s="19" t="s">
        <v>87</v>
      </c>
    </row>
    <row r="154" s="2" customFormat="1" ht="24.15" customHeight="1">
      <c r="A154" s="40"/>
      <c r="B154" s="41"/>
      <c r="C154" s="216" t="s">
        <v>432</v>
      </c>
      <c r="D154" s="216" t="s">
        <v>260</v>
      </c>
      <c r="E154" s="217" t="s">
        <v>2111</v>
      </c>
      <c r="F154" s="218" t="s">
        <v>2112</v>
      </c>
      <c r="G154" s="219" t="s">
        <v>402</v>
      </c>
      <c r="H154" s="220">
        <v>4.4400000000000004</v>
      </c>
      <c r="I154" s="221"/>
      <c r="J154" s="222">
        <f>ROUND(I154*H154,2)</f>
        <v>0</v>
      </c>
      <c r="K154" s="218" t="s">
        <v>273</v>
      </c>
      <c r="L154" s="46"/>
      <c r="M154" s="223" t="s">
        <v>35</v>
      </c>
      <c r="N154" s="224" t="s">
        <v>49</v>
      </c>
      <c r="O154" s="86"/>
      <c r="P154" s="225">
        <f>O154*H154</f>
        <v>0</v>
      </c>
      <c r="Q154" s="225">
        <v>1.0606199999999999</v>
      </c>
      <c r="R154" s="225">
        <f>Q154*H154</f>
        <v>4.7091528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263</v>
      </c>
      <c r="AT154" s="227" t="s">
        <v>260</v>
      </c>
      <c r="AU154" s="227" t="s">
        <v>87</v>
      </c>
      <c r="AY154" s="19" t="s">
        <v>258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85</v>
      </c>
      <c r="BK154" s="228">
        <f>ROUND(I154*H154,2)</f>
        <v>0</v>
      </c>
      <c r="BL154" s="19" t="s">
        <v>263</v>
      </c>
      <c r="BM154" s="227" t="s">
        <v>2113</v>
      </c>
    </row>
    <row r="155" s="2" customFormat="1">
      <c r="A155" s="40"/>
      <c r="B155" s="41"/>
      <c r="C155" s="42"/>
      <c r="D155" s="266" t="s">
        <v>275</v>
      </c>
      <c r="E155" s="42"/>
      <c r="F155" s="267" t="s">
        <v>2114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275</v>
      </c>
      <c r="AU155" s="19" t="s">
        <v>87</v>
      </c>
    </row>
    <row r="156" s="14" customFormat="1">
      <c r="A156" s="14"/>
      <c r="B156" s="244"/>
      <c r="C156" s="245"/>
      <c r="D156" s="229" t="s">
        <v>267</v>
      </c>
      <c r="E156" s="246" t="s">
        <v>35</v>
      </c>
      <c r="F156" s="247" t="s">
        <v>2115</v>
      </c>
      <c r="G156" s="245"/>
      <c r="H156" s="248">
        <v>4.4400000000000004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267</v>
      </c>
      <c r="AU156" s="254" t="s">
        <v>87</v>
      </c>
      <c r="AV156" s="14" t="s">
        <v>87</v>
      </c>
      <c r="AW156" s="14" t="s">
        <v>37</v>
      </c>
      <c r="AX156" s="14" t="s">
        <v>78</v>
      </c>
      <c r="AY156" s="254" t="s">
        <v>258</v>
      </c>
    </row>
    <row r="157" s="15" customFormat="1">
      <c r="A157" s="15"/>
      <c r="B157" s="255"/>
      <c r="C157" s="256"/>
      <c r="D157" s="229" t="s">
        <v>267</v>
      </c>
      <c r="E157" s="257" t="s">
        <v>35</v>
      </c>
      <c r="F157" s="258" t="s">
        <v>270</v>
      </c>
      <c r="G157" s="256"/>
      <c r="H157" s="259">
        <v>4.4400000000000004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267</v>
      </c>
      <c r="AU157" s="265" t="s">
        <v>87</v>
      </c>
      <c r="AV157" s="15" t="s">
        <v>263</v>
      </c>
      <c r="AW157" s="15" t="s">
        <v>37</v>
      </c>
      <c r="AX157" s="15" t="s">
        <v>85</v>
      </c>
      <c r="AY157" s="265" t="s">
        <v>258</v>
      </c>
    </row>
    <row r="158" s="2" customFormat="1" ht="33" customHeight="1">
      <c r="A158" s="40"/>
      <c r="B158" s="41"/>
      <c r="C158" s="216" t="s">
        <v>438</v>
      </c>
      <c r="D158" s="216" t="s">
        <v>260</v>
      </c>
      <c r="E158" s="217" t="s">
        <v>2116</v>
      </c>
      <c r="F158" s="218" t="s">
        <v>2117</v>
      </c>
      <c r="G158" s="219" t="s">
        <v>156</v>
      </c>
      <c r="H158" s="220">
        <v>11.097</v>
      </c>
      <c r="I158" s="221"/>
      <c r="J158" s="222">
        <f>ROUND(I158*H158,2)</f>
        <v>0</v>
      </c>
      <c r="K158" s="218" t="s">
        <v>35</v>
      </c>
      <c r="L158" s="46"/>
      <c r="M158" s="223" t="s">
        <v>35</v>
      </c>
      <c r="N158" s="224" t="s">
        <v>49</v>
      </c>
      <c r="O158" s="86"/>
      <c r="P158" s="225">
        <f>O158*H158</f>
        <v>0</v>
      </c>
      <c r="Q158" s="225">
        <v>2.5018699999999998</v>
      </c>
      <c r="R158" s="225">
        <f>Q158*H158</f>
        <v>27.763251389999997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263</v>
      </c>
      <c r="AT158" s="227" t="s">
        <v>260</v>
      </c>
      <c r="AU158" s="227" t="s">
        <v>87</v>
      </c>
      <c r="AY158" s="19" t="s">
        <v>258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85</v>
      </c>
      <c r="BK158" s="228">
        <f>ROUND(I158*H158,2)</f>
        <v>0</v>
      </c>
      <c r="BL158" s="19" t="s">
        <v>263</v>
      </c>
      <c r="BM158" s="227" t="s">
        <v>2118</v>
      </c>
    </row>
    <row r="159" s="14" customFormat="1">
      <c r="A159" s="14"/>
      <c r="B159" s="244"/>
      <c r="C159" s="245"/>
      <c r="D159" s="229" t="s">
        <v>267</v>
      </c>
      <c r="E159" s="246" t="s">
        <v>35</v>
      </c>
      <c r="F159" s="247" t="s">
        <v>2119</v>
      </c>
      <c r="G159" s="245"/>
      <c r="H159" s="248">
        <v>11.097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267</v>
      </c>
      <c r="AU159" s="254" t="s">
        <v>87</v>
      </c>
      <c r="AV159" s="14" t="s">
        <v>87</v>
      </c>
      <c r="AW159" s="14" t="s">
        <v>37</v>
      </c>
      <c r="AX159" s="14" t="s">
        <v>78</v>
      </c>
      <c r="AY159" s="254" t="s">
        <v>258</v>
      </c>
    </row>
    <row r="160" s="15" customFormat="1">
      <c r="A160" s="15"/>
      <c r="B160" s="255"/>
      <c r="C160" s="256"/>
      <c r="D160" s="229" t="s">
        <v>267</v>
      </c>
      <c r="E160" s="257" t="s">
        <v>35</v>
      </c>
      <c r="F160" s="258" t="s">
        <v>270</v>
      </c>
      <c r="G160" s="256"/>
      <c r="H160" s="259">
        <v>11.097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267</v>
      </c>
      <c r="AU160" s="265" t="s">
        <v>87</v>
      </c>
      <c r="AV160" s="15" t="s">
        <v>263</v>
      </c>
      <c r="AW160" s="15" t="s">
        <v>37</v>
      </c>
      <c r="AX160" s="15" t="s">
        <v>85</v>
      </c>
      <c r="AY160" s="265" t="s">
        <v>258</v>
      </c>
    </row>
    <row r="161" s="2" customFormat="1" ht="33" customHeight="1">
      <c r="A161" s="40"/>
      <c r="B161" s="41"/>
      <c r="C161" s="216" t="s">
        <v>445</v>
      </c>
      <c r="D161" s="216" t="s">
        <v>260</v>
      </c>
      <c r="E161" s="217" t="s">
        <v>2120</v>
      </c>
      <c r="F161" s="218" t="s">
        <v>2121</v>
      </c>
      <c r="G161" s="219" t="s">
        <v>156</v>
      </c>
      <c r="H161" s="220">
        <v>12.096</v>
      </c>
      <c r="I161" s="221"/>
      <c r="J161" s="222">
        <f>ROUND(I161*H161,2)</f>
        <v>0</v>
      </c>
      <c r="K161" s="218" t="s">
        <v>273</v>
      </c>
      <c r="L161" s="46"/>
      <c r="M161" s="223" t="s">
        <v>35</v>
      </c>
      <c r="N161" s="224" t="s">
        <v>49</v>
      </c>
      <c r="O161" s="86"/>
      <c r="P161" s="225">
        <f>O161*H161</f>
        <v>0</v>
      </c>
      <c r="Q161" s="225">
        <v>2.5018699999999998</v>
      </c>
      <c r="R161" s="225">
        <f>Q161*H161</f>
        <v>30.262619519999998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263</v>
      </c>
      <c r="AT161" s="227" t="s">
        <v>260</v>
      </c>
      <c r="AU161" s="227" t="s">
        <v>87</v>
      </c>
      <c r="AY161" s="19" t="s">
        <v>258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85</v>
      </c>
      <c r="BK161" s="228">
        <f>ROUND(I161*H161,2)</f>
        <v>0</v>
      </c>
      <c r="BL161" s="19" t="s">
        <v>263</v>
      </c>
      <c r="BM161" s="227" t="s">
        <v>2122</v>
      </c>
    </row>
    <row r="162" s="2" customFormat="1">
      <c r="A162" s="40"/>
      <c r="B162" s="41"/>
      <c r="C162" s="42"/>
      <c r="D162" s="266" t="s">
        <v>275</v>
      </c>
      <c r="E162" s="42"/>
      <c r="F162" s="267" t="s">
        <v>2123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275</v>
      </c>
      <c r="AU162" s="19" t="s">
        <v>87</v>
      </c>
    </row>
    <row r="163" s="14" customFormat="1">
      <c r="A163" s="14"/>
      <c r="B163" s="244"/>
      <c r="C163" s="245"/>
      <c r="D163" s="229" t="s">
        <v>267</v>
      </c>
      <c r="E163" s="246" t="s">
        <v>35</v>
      </c>
      <c r="F163" s="247" t="s">
        <v>2124</v>
      </c>
      <c r="G163" s="245"/>
      <c r="H163" s="248">
        <v>12.096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267</v>
      </c>
      <c r="AU163" s="254" t="s">
        <v>87</v>
      </c>
      <c r="AV163" s="14" t="s">
        <v>87</v>
      </c>
      <c r="AW163" s="14" t="s">
        <v>37</v>
      </c>
      <c r="AX163" s="14" t="s">
        <v>85</v>
      </c>
      <c r="AY163" s="254" t="s">
        <v>258</v>
      </c>
    </row>
    <row r="164" s="2" customFormat="1" ht="16.5" customHeight="1">
      <c r="A164" s="40"/>
      <c r="B164" s="41"/>
      <c r="C164" s="216" t="s">
        <v>451</v>
      </c>
      <c r="D164" s="216" t="s">
        <v>260</v>
      </c>
      <c r="E164" s="217" t="s">
        <v>2125</v>
      </c>
      <c r="F164" s="218" t="s">
        <v>2126</v>
      </c>
      <c r="G164" s="219" t="s">
        <v>117</v>
      </c>
      <c r="H164" s="220">
        <v>40.32</v>
      </c>
      <c r="I164" s="221"/>
      <c r="J164" s="222">
        <f>ROUND(I164*H164,2)</f>
        <v>0</v>
      </c>
      <c r="K164" s="218" t="s">
        <v>273</v>
      </c>
      <c r="L164" s="46"/>
      <c r="M164" s="223" t="s">
        <v>35</v>
      </c>
      <c r="N164" s="224" t="s">
        <v>49</v>
      </c>
      <c r="O164" s="86"/>
      <c r="P164" s="225">
        <f>O164*H164</f>
        <v>0</v>
      </c>
      <c r="Q164" s="225">
        <v>0.00264</v>
      </c>
      <c r="R164" s="225">
        <f>Q164*H164</f>
        <v>0.10644480000000001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263</v>
      </c>
      <c r="AT164" s="227" t="s">
        <v>260</v>
      </c>
      <c r="AU164" s="227" t="s">
        <v>87</v>
      </c>
      <c r="AY164" s="19" t="s">
        <v>258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85</v>
      </c>
      <c r="BK164" s="228">
        <f>ROUND(I164*H164,2)</f>
        <v>0</v>
      </c>
      <c r="BL164" s="19" t="s">
        <v>263</v>
      </c>
      <c r="BM164" s="227" t="s">
        <v>2127</v>
      </c>
    </row>
    <row r="165" s="2" customFormat="1">
      <c r="A165" s="40"/>
      <c r="B165" s="41"/>
      <c r="C165" s="42"/>
      <c r="D165" s="266" t="s">
        <v>275</v>
      </c>
      <c r="E165" s="42"/>
      <c r="F165" s="267" t="s">
        <v>2128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275</v>
      </c>
      <c r="AU165" s="19" t="s">
        <v>87</v>
      </c>
    </row>
    <row r="166" s="14" customFormat="1">
      <c r="A166" s="14"/>
      <c r="B166" s="244"/>
      <c r="C166" s="245"/>
      <c r="D166" s="229" t="s">
        <v>267</v>
      </c>
      <c r="E166" s="246" t="s">
        <v>35</v>
      </c>
      <c r="F166" s="247" t="s">
        <v>2129</v>
      </c>
      <c r="G166" s="245"/>
      <c r="H166" s="248">
        <v>40.32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267</v>
      </c>
      <c r="AU166" s="254" t="s">
        <v>87</v>
      </c>
      <c r="AV166" s="14" t="s">
        <v>87</v>
      </c>
      <c r="AW166" s="14" t="s">
        <v>37</v>
      </c>
      <c r="AX166" s="14" t="s">
        <v>85</v>
      </c>
      <c r="AY166" s="254" t="s">
        <v>258</v>
      </c>
    </row>
    <row r="167" s="2" customFormat="1" ht="16.5" customHeight="1">
      <c r="A167" s="40"/>
      <c r="B167" s="41"/>
      <c r="C167" s="216" t="s">
        <v>7</v>
      </c>
      <c r="D167" s="216" t="s">
        <v>260</v>
      </c>
      <c r="E167" s="217" t="s">
        <v>2130</v>
      </c>
      <c r="F167" s="218" t="s">
        <v>2131</v>
      </c>
      <c r="G167" s="219" t="s">
        <v>117</v>
      </c>
      <c r="H167" s="220">
        <v>40.32</v>
      </c>
      <c r="I167" s="221"/>
      <c r="J167" s="222">
        <f>ROUND(I167*H167,2)</f>
        <v>0</v>
      </c>
      <c r="K167" s="218" t="s">
        <v>273</v>
      </c>
      <c r="L167" s="46"/>
      <c r="M167" s="223" t="s">
        <v>35</v>
      </c>
      <c r="N167" s="224" t="s">
        <v>49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263</v>
      </c>
      <c r="AT167" s="227" t="s">
        <v>260</v>
      </c>
      <c r="AU167" s="227" t="s">
        <v>87</v>
      </c>
      <c r="AY167" s="19" t="s">
        <v>258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85</v>
      </c>
      <c r="BK167" s="228">
        <f>ROUND(I167*H167,2)</f>
        <v>0</v>
      </c>
      <c r="BL167" s="19" t="s">
        <v>263</v>
      </c>
      <c r="BM167" s="227" t="s">
        <v>2132</v>
      </c>
    </row>
    <row r="168" s="2" customFormat="1">
      <c r="A168" s="40"/>
      <c r="B168" s="41"/>
      <c r="C168" s="42"/>
      <c r="D168" s="266" t="s">
        <v>275</v>
      </c>
      <c r="E168" s="42"/>
      <c r="F168" s="267" t="s">
        <v>2133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275</v>
      </c>
      <c r="AU168" s="19" t="s">
        <v>87</v>
      </c>
    </row>
    <row r="169" s="2" customFormat="1" ht="21.75" customHeight="1">
      <c r="A169" s="40"/>
      <c r="B169" s="41"/>
      <c r="C169" s="216" t="s">
        <v>460</v>
      </c>
      <c r="D169" s="216" t="s">
        <v>260</v>
      </c>
      <c r="E169" s="217" t="s">
        <v>2134</v>
      </c>
      <c r="F169" s="218" t="s">
        <v>2135</v>
      </c>
      <c r="G169" s="219" t="s">
        <v>402</v>
      </c>
      <c r="H169" s="220">
        <v>1.7290000000000001</v>
      </c>
      <c r="I169" s="221"/>
      <c r="J169" s="222">
        <f>ROUND(I169*H169,2)</f>
        <v>0</v>
      </c>
      <c r="K169" s="218" t="s">
        <v>273</v>
      </c>
      <c r="L169" s="46"/>
      <c r="M169" s="223" t="s">
        <v>35</v>
      </c>
      <c r="N169" s="224" t="s">
        <v>49</v>
      </c>
      <c r="O169" s="86"/>
      <c r="P169" s="225">
        <f>O169*H169</f>
        <v>0</v>
      </c>
      <c r="Q169" s="225">
        <v>1.0606199999999999</v>
      </c>
      <c r="R169" s="225">
        <f>Q169*H169</f>
        <v>1.8338119799999999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263</v>
      </c>
      <c r="AT169" s="227" t="s">
        <v>260</v>
      </c>
      <c r="AU169" s="227" t="s">
        <v>87</v>
      </c>
      <c r="AY169" s="19" t="s">
        <v>258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85</v>
      </c>
      <c r="BK169" s="228">
        <f>ROUND(I169*H169,2)</f>
        <v>0</v>
      </c>
      <c r="BL169" s="19" t="s">
        <v>263</v>
      </c>
      <c r="BM169" s="227" t="s">
        <v>2136</v>
      </c>
    </row>
    <row r="170" s="2" customFormat="1">
      <c r="A170" s="40"/>
      <c r="B170" s="41"/>
      <c r="C170" s="42"/>
      <c r="D170" s="266" t="s">
        <v>275</v>
      </c>
      <c r="E170" s="42"/>
      <c r="F170" s="267" t="s">
        <v>2137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275</v>
      </c>
      <c r="AU170" s="19" t="s">
        <v>87</v>
      </c>
    </row>
    <row r="171" s="14" customFormat="1">
      <c r="A171" s="14"/>
      <c r="B171" s="244"/>
      <c r="C171" s="245"/>
      <c r="D171" s="229" t="s">
        <v>267</v>
      </c>
      <c r="E171" s="246" t="s">
        <v>35</v>
      </c>
      <c r="F171" s="247" t="s">
        <v>2138</v>
      </c>
      <c r="G171" s="245"/>
      <c r="H171" s="248">
        <v>1.5720000000000001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267</v>
      </c>
      <c r="AU171" s="254" t="s">
        <v>87</v>
      </c>
      <c r="AV171" s="14" t="s">
        <v>87</v>
      </c>
      <c r="AW171" s="14" t="s">
        <v>37</v>
      </c>
      <c r="AX171" s="14" t="s">
        <v>78</v>
      </c>
      <c r="AY171" s="254" t="s">
        <v>258</v>
      </c>
    </row>
    <row r="172" s="15" customFormat="1">
      <c r="A172" s="15"/>
      <c r="B172" s="255"/>
      <c r="C172" s="256"/>
      <c r="D172" s="229" t="s">
        <v>267</v>
      </c>
      <c r="E172" s="257" t="s">
        <v>35</v>
      </c>
      <c r="F172" s="258" t="s">
        <v>270</v>
      </c>
      <c r="G172" s="256"/>
      <c r="H172" s="259">
        <v>1.5720000000000001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267</v>
      </c>
      <c r="AU172" s="265" t="s">
        <v>87</v>
      </c>
      <c r="AV172" s="15" t="s">
        <v>263</v>
      </c>
      <c r="AW172" s="15" t="s">
        <v>37</v>
      </c>
      <c r="AX172" s="15" t="s">
        <v>85</v>
      </c>
      <c r="AY172" s="265" t="s">
        <v>258</v>
      </c>
    </row>
    <row r="173" s="14" customFormat="1">
      <c r="A173" s="14"/>
      <c r="B173" s="244"/>
      <c r="C173" s="245"/>
      <c r="D173" s="229" t="s">
        <v>267</v>
      </c>
      <c r="E173" s="245"/>
      <c r="F173" s="247" t="s">
        <v>2139</v>
      </c>
      <c r="G173" s="245"/>
      <c r="H173" s="248">
        <v>1.7290000000000001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267</v>
      </c>
      <c r="AU173" s="254" t="s">
        <v>87</v>
      </c>
      <c r="AV173" s="14" t="s">
        <v>87</v>
      </c>
      <c r="AW173" s="14" t="s">
        <v>4</v>
      </c>
      <c r="AX173" s="14" t="s">
        <v>85</v>
      </c>
      <c r="AY173" s="254" t="s">
        <v>258</v>
      </c>
    </row>
    <row r="174" s="2" customFormat="1" ht="44.25" customHeight="1">
      <c r="A174" s="40"/>
      <c r="B174" s="41"/>
      <c r="C174" s="216" t="s">
        <v>481</v>
      </c>
      <c r="D174" s="216" t="s">
        <v>260</v>
      </c>
      <c r="E174" s="217" t="s">
        <v>2140</v>
      </c>
      <c r="F174" s="218" t="s">
        <v>2141</v>
      </c>
      <c r="G174" s="219" t="s">
        <v>117</v>
      </c>
      <c r="H174" s="220">
        <v>108.15600000000001</v>
      </c>
      <c r="I174" s="221"/>
      <c r="J174" s="222">
        <f>ROUND(I174*H174,2)</f>
        <v>0</v>
      </c>
      <c r="K174" s="218" t="s">
        <v>273</v>
      </c>
      <c r="L174" s="46"/>
      <c r="M174" s="223" t="s">
        <v>35</v>
      </c>
      <c r="N174" s="224" t="s">
        <v>49</v>
      </c>
      <c r="O174" s="86"/>
      <c r="P174" s="225">
        <f>O174*H174</f>
        <v>0</v>
      </c>
      <c r="Q174" s="225">
        <v>0.71545999999999998</v>
      </c>
      <c r="R174" s="225">
        <f>Q174*H174</f>
        <v>77.381291759999996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263</v>
      </c>
      <c r="AT174" s="227" t="s">
        <v>260</v>
      </c>
      <c r="AU174" s="227" t="s">
        <v>87</v>
      </c>
      <c r="AY174" s="19" t="s">
        <v>258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85</v>
      </c>
      <c r="BK174" s="228">
        <f>ROUND(I174*H174,2)</f>
        <v>0</v>
      </c>
      <c r="BL174" s="19" t="s">
        <v>263</v>
      </c>
      <c r="BM174" s="227" t="s">
        <v>2142</v>
      </c>
    </row>
    <row r="175" s="2" customFormat="1">
      <c r="A175" s="40"/>
      <c r="B175" s="41"/>
      <c r="C175" s="42"/>
      <c r="D175" s="266" t="s">
        <v>275</v>
      </c>
      <c r="E175" s="42"/>
      <c r="F175" s="267" t="s">
        <v>2143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275</v>
      </c>
      <c r="AU175" s="19" t="s">
        <v>87</v>
      </c>
    </row>
    <row r="176" s="14" customFormat="1">
      <c r="A176" s="14"/>
      <c r="B176" s="244"/>
      <c r="C176" s="245"/>
      <c r="D176" s="229" t="s">
        <v>267</v>
      </c>
      <c r="E176" s="246" t="s">
        <v>35</v>
      </c>
      <c r="F176" s="247" t="s">
        <v>2144</v>
      </c>
      <c r="G176" s="245"/>
      <c r="H176" s="248">
        <v>26.901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267</v>
      </c>
      <c r="AU176" s="254" t="s">
        <v>87</v>
      </c>
      <c r="AV176" s="14" t="s">
        <v>87</v>
      </c>
      <c r="AW176" s="14" t="s">
        <v>37</v>
      </c>
      <c r="AX176" s="14" t="s">
        <v>78</v>
      </c>
      <c r="AY176" s="254" t="s">
        <v>258</v>
      </c>
    </row>
    <row r="177" s="14" customFormat="1">
      <c r="A177" s="14"/>
      <c r="B177" s="244"/>
      <c r="C177" s="245"/>
      <c r="D177" s="229" t="s">
        <v>267</v>
      </c>
      <c r="E177" s="246" t="s">
        <v>35</v>
      </c>
      <c r="F177" s="247" t="s">
        <v>2145</v>
      </c>
      <c r="G177" s="245"/>
      <c r="H177" s="248">
        <v>1.7050000000000001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267</v>
      </c>
      <c r="AU177" s="254" t="s">
        <v>87</v>
      </c>
      <c r="AV177" s="14" t="s">
        <v>87</v>
      </c>
      <c r="AW177" s="14" t="s">
        <v>37</v>
      </c>
      <c r="AX177" s="14" t="s">
        <v>78</v>
      </c>
      <c r="AY177" s="254" t="s">
        <v>258</v>
      </c>
    </row>
    <row r="178" s="14" customFormat="1">
      <c r="A178" s="14"/>
      <c r="B178" s="244"/>
      <c r="C178" s="245"/>
      <c r="D178" s="229" t="s">
        <v>267</v>
      </c>
      <c r="E178" s="246" t="s">
        <v>35</v>
      </c>
      <c r="F178" s="247" t="s">
        <v>2146</v>
      </c>
      <c r="G178" s="245"/>
      <c r="H178" s="248">
        <v>17.600000000000001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267</v>
      </c>
      <c r="AU178" s="254" t="s">
        <v>87</v>
      </c>
      <c r="AV178" s="14" t="s">
        <v>87</v>
      </c>
      <c r="AW178" s="14" t="s">
        <v>37</v>
      </c>
      <c r="AX178" s="14" t="s">
        <v>78</v>
      </c>
      <c r="AY178" s="254" t="s">
        <v>258</v>
      </c>
    </row>
    <row r="179" s="14" customFormat="1">
      <c r="A179" s="14"/>
      <c r="B179" s="244"/>
      <c r="C179" s="245"/>
      <c r="D179" s="229" t="s">
        <v>267</v>
      </c>
      <c r="E179" s="246" t="s">
        <v>35</v>
      </c>
      <c r="F179" s="247" t="s">
        <v>2147</v>
      </c>
      <c r="G179" s="245"/>
      <c r="H179" s="248">
        <v>61.950000000000003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267</v>
      </c>
      <c r="AU179" s="254" t="s">
        <v>87</v>
      </c>
      <c r="AV179" s="14" t="s">
        <v>87</v>
      </c>
      <c r="AW179" s="14" t="s">
        <v>37</v>
      </c>
      <c r="AX179" s="14" t="s">
        <v>78</v>
      </c>
      <c r="AY179" s="254" t="s">
        <v>258</v>
      </c>
    </row>
    <row r="180" s="15" customFormat="1">
      <c r="A180" s="15"/>
      <c r="B180" s="255"/>
      <c r="C180" s="256"/>
      <c r="D180" s="229" t="s">
        <v>267</v>
      </c>
      <c r="E180" s="257" t="s">
        <v>2035</v>
      </c>
      <c r="F180" s="258" t="s">
        <v>270</v>
      </c>
      <c r="G180" s="256"/>
      <c r="H180" s="259">
        <v>108.15600000000001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267</v>
      </c>
      <c r="AU180" s="265" t="s">
        <v>87</v>
      </c>
      <c r="AV180" s="15" t="s">
        <v>263</v>
      </c>
      <c r="AW180" s="15" t="s">
        <v>37</v>
      </c>
      <c r="AX180" s="15" t="s">
        <v>85</v>
      </c>
      <c r="AY180" s="265" t="s">
        <v>258</v>
      </c>
    </row>
    <row r="181" s="2" customFormat="1" ht="55.5" customHeight="1">
      <c r="A181" s="40"/>
      <c r="B181" s="41"/>
      <c r="C181" s="216" t="s">
        <v>488</v>
      </c>
      <c r="D181" s="216" t="s">
        <v>260</v>
      </c>
      <c r="E181" s="217" t="s">
        <v>2148</v>
      </c>
      <c r="F181" s="218" t="s">
        <v>2149</v>
      </c>
      <c r="G181" s="219" t="s">
        <v>402</v>
      </c>
      <c r="H181" s="220">
        <v>4.218</v>
      </c>
      <c r="I181" s="221"/>
      <c r="J181" s="222">
        <f>ROUND(I181*H181,2)</f>
        <v>0</v>
      </c>
      <c r="K181" s="218" t="s">
        <v>273</v>
      </c>
      <c r="L181" s="46"/>
      <c r="M181" s="223" t="s">
        <v>35</v>
      </c>
      <c r="N181" s="224" t="s">
        <v>49</v>
      </c>
      <c r="O181" s="86"/>
      <c r="P181" s="225">
        <f>O181*H181</f>
        <v>0</v>
      </c>
      <c r="Q181" s="225">
        <v>1.0593999999999999</v>
      </c>
      <c r="R181" s="225">
        <f>Q181*H181</f>
        <v>4.4685491999999991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263</v>
      </c>
      <c r="AT181" s="227" t="s">
        <v>260</v>
      </c>
      <c r="AU181" s="227" t="s">
        <v>87</v>
      </c>
      <c r="AY181" s="19" t="s">
        <v>258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85</v>
      </c>
      <c r="BK181" s="228">
        <f>ROUND(I181*H181,2)</f>
        <v>0</v>
      </c>
      <c r="BL181" s="19" t="s">
        <v>263</v>
      </c>
      <c r="BM181" s="227" t="s">
        <v>2150</v>
      </c>
    </row>
    <row r="182" s="2" customFormat="1">
      <c r="A182" s="40"/>
      <c r="B182" s="41"/>
      <c r="C182" s="42"/>
      <c r="D182" s="266" t="s">
        <v>275</v>
      </c>
      <c r="E182" s="42"/>
      <c r="F182" s="267" t="s">
        <v>2151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275</v>
      </c>
      <c r="AU182" s="19" t="s">
        <v>87</v>
      </c>
    </row>
    <row r="183" s="14" customFormat="1">
      <c r="A183" s="14"/>
      <c r="B183" s="244"/>
      <c r="C183" s="245"/>
      <c r="D183" s="229" t="s">
        <v>267</v>
      </c>
      <c r="E183" s="246" t="s">
        <v>35</v>
      </c>
      <c r="F183" s="247" t="s">
        <v>2152</v>
      </c>
      <c r="G183" s="245"/>
      <c r="H183" s="248">
        <v>4.218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267</v>
      </c>
      <c r="AU183" s="254" t="s">
        <v>87</v>
      </c>
      <c r="AV183" s="14" t="s">
        <v>87</v>
      </c>
      <c r="AW183" s="14" t="s">
        <v>37</v>
      </c>
      <c r="AX183" s="14" t="s">
        <v>78</v>
      </c>
      <c r="AY183" s="254" t="s">
        <v>258</v>
      </c>
    </row>
    <row r="184" s="15" customFormat="1">
      <c r="A184" s="15"/>
      <c r="B184" s="255"/>
      <c r="C184" s="256"/>
      <c r="D184" s="229" t="s">
        <v>267</v>
      </c>
      <c r="E184" s="257" t="s">
        <v>35</v>
      </c>
      <c r="F184" s="258" t="s">
        <v>270</v>
      </c>
      <c r="G184" s="256"/>
      <c r="H184" s="259">
        <v>4.218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267</v>
      </c>
      <c r="AU184" s="265" t="s">
        <v>87</v>
      </c>
      <c r="AV184" s="15" t="s">
        <v>263</v>
      </c>
      <c r="AW184" s="15" t="s">
        <v>37</v>
      </c>
      <c r="AX184" s="15" t="s">
        <v>85</v>
      </c>
      <c r="AY184" s="265" t="s">
        <v>258</v>
      </c>
    </row>
    <row r="185" s="2" customFormat="1" ht="24.15" customHeight="1">
      <c r="A185" s="40"/>
      <c r="B185" s="41"/>
      <c r="C185" s="216" t="s">
        <v>495</v>
      </c>
      <c r="D185" s="216" t="s">
        <v>260</v>
      </c>
      <c r="E185" s="217" t="s">
        <v>2153</v>
      </c>
      <c r="F185" s="218" t="s">
        <v>2154</v>
      </c>
      <c r="G185" s="219" t="s">
        <v>124</v>
      </c>
      <c r="H185" s="220">
        <v>72</v>
      </c>
      <c r="I185" s="221"/>
      <c r="J185" s="222">
        <f>ROUND(I185*H185,2)</f>
        <v>0</v>
      </c>
      <c r="K185" s="218" t="s">
        <v>35</v>
      </c>
      <c r="L185" s="46"/>
      <c r="M185" s="223" t="s">
        <v>35</v>
      </c>
      <c r="N185" s="224" t="s">
        <v>49</v>
      </c>
      <c r="O185" s="86"/>
      <c r="P185" s="225">
        <f>O185*H185</f>
        <v>0</v>
      </c>
      <c r="Q185" s="225">
        <v>0.037010000000000001</v>
      </c>
      <c r="R185" s="225">
        <f>Q185*H185</f>
        <v>2.66472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263</v>
      </c>
      <c r="AT185" s="227" t="s">
        <v>260</v>
      </c>
      <c r="AU185" s="227" t="s">
        <v>87</v>
      </c>
      <c r="AY185" s="19" t="s">
        <v>258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85</v>
      </c>
      <c r="BK185" s="228">
        <f>ROUND(I185*H185,2)</f>
        <v>0</v>
      </c>
      <c r="BL185" s="19" t="s">
        <v>263</v>
      </c>
      <c r="BM185" s="227" t="s">
        <v>2155</v>
      </c>
    </row>
    <row r="186" s="14" customFormat="1">
      <c r="A186" s="14"/>
      <c r="B186" s="244"/>
      <c r="C186" s="245"/>
      <c r="D186" s="229" t="s">
        <v>267</v>
      </c>
      <c r="E186" s="246" t="s">
        <v>35</v>
      </c>
      <c r="F186" s="247" t="s">
        <v>2156</v>
      </c>
      <c r="G186" s="245"/>
      <c r="H186" s="248">
        <v>72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267</v>
      </c>
      <c r="AU186" s="254" t="s">
        <v>87</v>
      </c>
      <c r="AV186" s="14" t="s">
        <v>87</v>
      </c>
      <c r="AW186" s="14" t="s">
        <v>37</v>
      </c>
      <c r="AX186" s="14" t="s">
        <v>78</v>
      </c>
      <c r="AY186" s="254" t="s">
        <v>258</v>
      </c>
    </row>
    <row r="187" s="15" customFormat="1">
      <c r="A187" s="15"/>
      <c r="B187" s="255"/>
      <c r="C187" s="256"/>
      <c r="D187" s="229" t="s">
        <v>267</v>
      </c>
      <c r="E187" s="257" t="s">
        <v>35</v>
      </c>
      <c r="F187" s="258" t="s">
        <v>270</v>
      </c>
      <c r="G187" s="256"/>
      <c r="H187" s="259">
        <v>72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267</v>
      </c>
      <c r="AU187" s="265" t="s">
        <v>87</v>
      </c>
      <c r="AV187" s="15" t="s">
        <v>263</v>
      </c>
      <c r="AW187" s="15" t="s">
        <v>37</v>
      </c>
      <c r="AX187" s="15" t="s">
        <v>85</v>
      </c>
      <c r="AY187" s="265" t="s">
        <v>258</v>
      </c>
    </row>
    <row r="188" s="2" customFormat="1" ht="24.15" customHeight="1">
      <c r="A188" s="40"/>
      <c r="B188" s="41"/>
      <c r="C188" s="216" t="s">
        <v>501</v>
      </c>
      <c r="D188" s="216" t="s">
        <v>260</v>
      </c>
      <c r="E188" s="217" t="s">
        <v>2157</v>
      </c>
      <c r="F188" s="218" t="s">
        <v>2158</v>
      </c>
      <c r="G188" s="219" t="s">
        <v>1058</v>
      </c>
      <c r="H188" s="220">
        <v>48</v>
      </c>
      <c r="I188" s="221"/>
      <c r="J188" s="222">
        <f>ROUND(I188*H188,2)</f>
        <v>0</v>
      </c>
      <c r="K188" s="218" t="s">
        <v>35</v>
      </c>
      <c r="L188" s="46"/>
      <c r="M188" s="223" t="s">
        <v>35</v>
      </c>
      <c r="N188" s="224" t="s">
        <v>49</v>
      </c>
      <c r="O188" s="86"/>
      <c r="P188" s="225">
        <f>O188*H188</f>
        <v>0</v>
      </c>
      <c r="Q188" s="225">
        <v>0.037010000000000001</v>
      </c>
      <c r="R188" s="225">
        <f>Q188*H188</f>
        <v>1.7764800000000001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263</v>
      </c>
      <c r="AT188" s="227" t="s">
        <v>260</v>
      </c>
      <c r="AU188" s="227" t="s">
        <v>87</v>
      </c>
      <c r="AY188" s="19" t="s">
        <v>258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85</v>
      </c>
      <c r="BK188" s="228">
        <f>ROUND(I188*H188,2)</f>
        <v>0</v>
      </c>
      <c r="BL188" s="19" t="s">
        <v>263</v>
      </c>
      <c r="BM188" s="227" t="s">
        <v>2159</v>
      </c>
    </row>
    <row r="189" s="14" customFormat="1">
      <c r="A189" s="14"/>
      <c r="B189" s="244"/>
      <c r="C189" s="245"/>
      <c r="D189" s="229" t="s">
        <v>267</v>
      </c>
      <c r="E189" s="246" t="s">
        <v>35</v>
      </c>
      <c r="F189" s="247" t="s">
        <v>2160</v>
      </c>
      <c r="G189" s="245"/>
      <c r="H189" s="248">
        <v>48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267</v>
      </c>
      <c r="AU189" s="254" t="s">
        <v>87</v>
      </c>
      <c r="AV189" s="14" t="s">
        <v>87</v>
      </c>
      <c r="AW189" s="14" t="s">
        <v>37</v>
      </c>
      <c r="AX189" s="14" t="s">
        <v>78</v>
      </c>
      <c r="AY189" s="254" t="s">
        <v>258</v>
      </c>
    </row>
    <row r="190" s="15" customFormat="1">
      <c r="A190" s="15"/>
      <c r="B190" s="255"/>
      <c r="C190" s="256"/>
      <c r="D190" s="229" t="s">
        <v>267</v>
      </c>
      <c r="E190" s="257" t="s">
        <v>35</v>
      </c>
      <c r="F190" s="258" t="s">
        <v>270</v>
      </c>
      <c r="G190" s="256"/>
      <c r="H190" s="259">
        <v>48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5" t="s">
        <v>267</v>
      </c>
      <c r="AU190" s="265" t="s">
        <v>87</v>
      </c>
      <c r="AV190" s="15" t="s">
        <v>263</v>
      </c>
      <c r="AW190" s="15" t="s">
        <v>37</v>
      </c>
      <c r="AX190" s="15" t="s">
        <v>85</v>
      </c>
      <c r="AY190" s="265" t="s">
        <v>258</v>
      </c>
    </row>
    <row r="191" s="12" customFormat="1" ht="22.8" customHeight="1">
      <c r="A191" s="12"/>
      <c r="B191" s="200"/>
      <c r="C191" s="201"/>
      <c r="D191" s="202" t="s">
        <v>77</v>
      </c>
      <c r="E191" s="214" t="s">
        <v>126</v>
      </c>
      <c r="F191" s="214" t="s">
        <v>444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SUM(P192:P220)</f>
        <v>0</v>
      </c>
      <c r="Q191" s="208"/>
      <c r="R191" s="209">
        <f>SUM(R192:R220)</f>
        <v>94.252707270000002</v>
      </c>
      <c r="S191" s="208"/>
      <c r="T191" s="210">
        <f>SUM(T192:T220)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85</v>
      </c>
      <c r="AT191" s="212" t="s">
        <v>77</v>
      </c>
      <c r="AU191" s="212" t="s">
        <v>85</v>
      </c>
      <c r="AY191" s="211" t="s">
        <v>258</v>
      </c>
      <c r="BK191" s="213">
        <f>SUM(BK192:BK220)</f>
        <v>0</v>
      </c>
    </row>
    <row r="192" s="2" customFormat="1" ht="37.8" customHeight="1">
      <c r="A192" s="40"/>
      <c r="B192" s="41"/>
      <c r="C192" s="216" t="s">
        <v>512</v>
      </c>
      <c r="D192" s="216" t="s">
        <v>260</v>
      </c>
      <c r="E192" s="217" t="s">
        <v>2161</v>
      </c>
      <c r="F192" s="218" t="s">
        <v>2162</v>
      </c>
      <c r="G192" s="219" t="s">
        <v>156</v>
      </c>
      <c r="H192" s="220">
        <v>2.3399999999999999</v>
      </c>
      <c r="I192" s="221"/>
      <c r="J192" s="222">
        <f>ROUND(I192*H192,2)</f>
        <v>0</v>
      </c>
      <c r="K192" s="218" t="s">
        <v>35</v>
      </c>
      <c r="L192" s="46"/>
      <c r="M192" s="223" t="s">
        <v>35</v>
      </c>
      <c r="N192" s="224" t="s">
        <v>49</v>
      </c>
      <c r="O192" s="86"/>
      <c r="P192" s="225">
        <f>O192*H192</f>
        <v>0</v>
      </c>
      <c r="Q192" s="225">
        <v>2.2073100000000001</v>
      </c>
      <c r="R192" s="225">
        <f>Q192*H192</f>
        <v>5.1651053999999998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263</v>
      </c>
      <c r="AT192" s="227" t="s">
        <v>260</v>
      </c>
      <c r="AU192" s="227" t="s">
        <v>87</v>
      </c>
      <c r="AY192" s="19" t="s">
        <v>258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85</v>
      </c>
      <c r="BK192" s="228">
        <f>ROUND(I192*H192,2)</f>
        <v>0</v>
      </c>
      <c r="BL192" s="19" t="s">
        <v>263</v>
      </c>
      <c r="BM192" s="227" t="s">
        <v>2163</v>
      </c>
    </row>
    <row r="193" s="14" customFormat="1">
      <c r="A193" s="14"/>
      <c r="B193" s="244"/>
      <c r="C193" s="245"/>
      <c r="D193" s="229" t="s">
        <v>267</v>
      </c>
      <c r="E193" s="246" t="s">
        <v>35</v>
      </c>
      <c r="F193" s="247" t="s">
        <v>2164</v>
      </c>
      <c r="G193" s="245"/>
      <c r="H193" s="248">
        <v>2.3399999999999999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267</v>
      </c>
      <c r="AU193" s="254" t="s">
        <v>87</v>
      </c>
      <c r="AV193" s="14" t="s">
        <v>87</v>
      </c>
      <c r="AW193" s="14" t="s">
        <v>37</v>
      </c>
      <c r="AX193" s="14" t="s">
        <v>78</v>
      </c>
      <c r="AY193" s="254" t="s">
        <v>258</v>
      </c>
    </row>
    <row r="194" s="15" customFormat="1">
      <c r="A194" s="15"/>
      <c r="B194" s="255"/>
      <c r="C194" s="256"/>
      <c r="D194" s="229" t="s">
        <v>267</v>
      </c>
      <c r="E194" s="257" t="s">
        <v>35</v>
      </c>
      <c r="F194" s="258" t="s">
        <v>270</v>
      </c>
      <c r="G194" s="256"/>
      <c r="H194" s="259">
        <v>2.3399999999999999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267</v>
      </c>
      <c r="AU194" s="265" t="s">
        <v>87</v>
      </c>
      <c r="AV194" s="15" t="s">
        <v>263</v>
      </c>
      <c r="AW194" s="15" t="s">
        <v>37</v>
      </c>
      <c r="AX194" s="15" t="s">
        <v>85</v>
      </c>
      <c r="AY194" s="265" t="s">
        <v>258</v>
      </c>
    </row>
    <row r="195" s="2" customFormat="1" ht="44.25" customHeight="1">
      <c r="A195" s="40"/>
      <c r="B195" s="41"/>
      <c r="C195" s="216" t="s">
        <v>518</v>
      </c>
      <c r="D195" s="216" t="s">
        <v>260</v>
      </c>
      <c r="E195" s="217" t="s">
        <v>2165</v>
      </c>
      <c r="F195" s="218" t="s">
        <v>2166</v>
      </c>
      <c r="G195" s="219" t="s">
        <v>402</v>
      </c>
      <c r="H195" s="220">
        <v>0.35099999999999998</v>
      </c>
      <c r="I195" s="221"/>
      <c r="J195" s="222">
        <f>ROUND(I195*H195,2)</f>
        <v>0</v>
      </c>
      <c r="K195" s="218" t="s">
        <v>273</v>
      </c>
      <c r="L195" s="46"/>
      <c r="M195" s="223" t="s">
        <v>35</v>
      </c>
      <c r="N195" s="224" t="s">
        <v>49</v>
      </c>
      <c r="O195" s="86"/>
      <c r="P195" s="225">
        <f>O195*H195</f>
        <v>0</v>
      </c>
      <c r="Q195" s="225">
        <v>1.05237</v>
      </c>
      <c r="R195" s="225">
        <f>Q195*H195</f>
        <v>0.36938187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263</v>
      </c>
      <c r="AT195" s="227" t="s">
        <v>260</v>
      </c>
      <c r="AU195" s="227" t="s">
        <v>87</v>
      </c>
      <c r="AY195" s="19" t="s">
        <v>258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85</v>
      </c>
      <c r="BK195" s="228">
        <f>ROUND(I195*H195,2)</f>
        <v>0</v>
      </c>
      <c r="BL195" s="19" t="s">
        <v>263</v>
      </c>
      <c r="BM195" s="227" t="s">
        <v>2167</v>
      </c>
    </row>
    <row r="196" s="2" customFormat="1">
      <c r="A196" s="40"/>
      <c r="B196" s="41"/>
      <c r="C196" s="42"/>
      <c r="D196" s="266" t="s">
        <v>275</v>
      </c>
      <c r="E196" s="42"/>
      <c r="F196" s="267" t="s">
        <v>2168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275</v>
      </c>
      <c r="AU196" s="19" t="s">
        <v>87</v>
      </c>
    </row>
    <row r="197" s="14" customFormat="1">
      <c r="A197" s="14"/>
      <c r="B197" s="244"/>
      <c r="C197" s="245"/>
      <c r="D197" s="229" t="s">
        <v>267</v>
      </c>
      <c r="E197" s="246" t="s">
        <v>35</v>
      </c>
      <c r="F197" s="247" t="s">
        <v>2169</v>
      </c>
      <c r="G197" s="245"/>
      <c r="H197" s="248">
        <v>0.35099999999999998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267</v>
      </c>
      <c r="AU197" s="254" t="s">
        <v>87</v>
      </c>
      <c r="AV197" s="14" t="s">
        <v>87</v>
      </c>
      <c r="AW197" s="14" t="s">
        <v>37</v>
      </c>
      <c r="AX197" s="14" t="s">
        <v>78</v>
      </c>
      <c r="AY197" s="254" t="s">
        <v>258</v>
      </c>
    </row>
    <row r="198" s="15" customFormat="1">
      <c r="A198" s="15"/>
      <c r="B198" s="255"/>
      <c r="C198" s="256"/>
      <c r="D198" s="229" t="s">
        <v>267</v>
      </c>
      <c r="E198" s="257" t="s">
        <v>35</v>
      </c>
      <c r="F198" s="258" t="s">
        <v>270</v>
      </c>
      <c r="G198" s="256"/>
      <c r="H198" s="259">
        <v>0.35099999999999998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267</v>
      </c>
      <c r="AU198" s="265" t="s">
        <v>87</v>
      </c>
      <c r="AV198" s="15" t="s">
        <v>263</v>
      </c>
      <c r="AW198" s="15" t="s">
        <v>37</v>
      </c>
      <c r="AX198" s="15" t="s">
        <v>85</v>
      </c>
      <c r="AY198" s="265" t="s">
        <v>258</v>
      </c>
    </row>
    <row r="199" s="2" customFormat="1" ht="44.25" customHeight="1">
      <c r="A199" s="40"/>
      <c r="B199" s="41"/>
      <c r="C199" s="216" t="s">
        <v>524</v>
      </c>
      <c r="D199" s="216" t="s">
        <v>260</v>
      </c>
      <c r="E199" s="217" t="s">
        <v>2170</v>
      </c>
      <c r="F199" s="218" t="s">
        <v>2171</v>
      </c>
      <c r="G199" s="219" t="s">
        <v>484</v>
      </c>
      <c r="H199" s="220">
        <v>12</v>
      </c>
      <c r="I199" s="221"/>
      <c r="J199" s="222">
        <f>ROUND(I199*H199,2)</f>
        <v>0</v>
      </c>
      <c r="K199" s="218" t="s">
        <v>35</v>
      </c>
      <c r="L199" s="46"/>
      <c r="M199" s="223" t="s">
        <v>35</v>
      </c>
      <c r="N199" s="224" t="s">
        <v>49</v>
      </c>
      <c r="O199" s="86"/>
      <c r="P199" s="225">
        <f>O199*H199</f>
        <v>0</v>
      </c>
      <c r="Q199" s="225">
        <v>0.59806000000000004</v>
      </c>
      <c r="R199" s="225">
        <f>Q199*H199</f>
        <v>7.1767200000000004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263</v>
      </c>
      <c r="AT199" s="227" t="s">
        <v>260</v>
      </c>
      <c r="AU199" s="227" t="s">
        <v>87</v>
      </c>
      <c r="AY199" s="19" t="s">
        <v>258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85</v>
      </c>
      <c r="BK199" s="228">
        <f>ROUND(I199*H199,2)</f>
        <v>0</v>
      </c>
      <c r="BL199" s="19" t="s">
        <v>263</v>
      </c>
      <c r="BM199" s="227" t="s">
        <v>2172</v>
      </c>
    </row>
    <row r="200" s="2" customFormat="1" ht="55.5" customHeight="1">
      <c r="A200" s="40"/>
      <c r="B200" s="41"/>
      <c r="C200" s="279" t="s">
        <v>530</v>
      </c>
      <c r="D200" s="279" t="s">
        <v>419</v>
      </c>
      <c r="E200" s="280" t="s">
        <v>2173</v>
      </c>
      <c r="F200" s="281" t="s">
        <v>2174</v>
      </c>
      <c r="G200" s="282" t="s">
        <v>1058</v>
      </c>
      <c r="H200" s="283">
        <v>4</v>
      </c>
      <c r="I200" s="284"/>
      <c r="J200" s="285">
        <f>ROUND(I200*H200,2)</f>
        <v>0</v>
      </c>
      <c r="K200" s="281" t="s">
        <v>35</v>
      </c>
      <c r="L200" s="286"/>
      <c r="M200" s="287" t="s">
        <v>35</v>
      </c>
      <c r="N200" s="288" t="s">
        <v>49</v>
      </c>
      <c r="O200" s="86"/>
      <c r="P200" s="225">
        <f>O200*H200</f>
        <v>0</v>
      </c>
      <c r="Q200" s="225">
        <v>5.7999999999999998</v>
      </c>
      <c r="R200" s="225">
        <f>Q200*H200</f>
        <v>23.199999999999999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197</v>
      </c>
      <c r="AT200" s="227" t="s">
        <v>419</v>
      </c>
      <c r="AU200" s="227" t="s">
        <v>87</v>
      </c>
      <c r="AY200" s="19" t="s">
        <v>258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85</v>
      </c>
      <c r="BK200" s="228">
        <f>ROUND(I200*H200,2)</f>
        <v>0</v>
      </c>
      <c r="BL200" s="19" t="s">
        <v>263</v>
      </c>
      <c r="BM200" s="227" t="s">
        <v>2175</v>
      </c>
    </row>
    <row r="201" s="14" customFormat="1">
      <c r="A201" s="14"/>
      <c r="B201" s="244"/>
      <c r="C201" s="245"/>
      <c r="D201" s="229" t="s">
        <v>267</v>
      </c>
      <c r="E201" s="246" t="s">
        <v>35</v>
      </c>
      <c r="F201" s="247" t="s">
        <v>2176</v>
      </c>
      <c r="G201" s="245"/>
      <c r="H201" s="248">
        <v>4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267</v>
      </c>
      <c r="AU201" s="254" t="s">
        <v>87</v>
      </c>
      <c r="AV201" s="14" t="s">
        <v>87</v>
      </c>
      <c r="AW201" s="14" t="s">
        <v>37</v>
      </c>
      <c r="AX201" s="14" t="s">
        <v>78</v>
      </c>
      <c r="AY201" s="254" t="s">
        <v>258</v>
      </c>
    </row>
    <row r="202" s="15" customFormat="1">
      <c r="A202" s="15"/>
      <c r="B202" s="255"/>
      <c r="C202" s="256"/>
      <c r="D202" s="229" t="s">
        <v>267</v>
      </c>
      <c r="E202" s="257" t="s">
        <v>35</v>
      </c>
      <c r="F202" s="258" t="s">
        <v>270</v>
      </c>
      <c r="G202" s="256"/>
      <c r="H202" s="259">
        <v>4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5" t="s">
        <v>267</v>
      </c>
      <c r="AU202" s="265" t="s">
        <v>87</v>
      </c>
      <c r="AV202" s="15" t="s">
        <v>263</v>
      </c>
      <c r="AW202" s="15" t="s">
        <v>37</v>
      </c>
      <c r="AX202" s="15" t="s">
        <v>85</v>
      </c>
      <c r="AY202" s="265" t="s">
        <v>258</v>
      </c>
    </row>
    <row r="203" s="2" customFormat="1" ht="49.05" customHeight="1">
      <c r="A203" s="40"/>
      <c r="B203" s="41"/>
      <c r="C203" s="279" t="s">
        <v>534</v>
      </c>
      <c r="D203" s="279" t="s">
        <v>419</v>
      </c>
      <c r="E203" s="280" t="s">
        <v>2177</v>
      </c>
      <c r="F203" s="281" t="s">
        <v>2178</v>
      </c>
      <c r="G203" s="282" t="s">
        <v>1058</v>
      </c>
      <c r="H203" s="283">
        <v>8</v>
      </c>
      <c r="I203" s="284"/>
      <c r="J203" s="285">
        <f>ROUND(I203*H203,2)</f>
        <v>0</v>
      </c>
      <c r="K203" s="281" t="s">
        <v>35</v>
      </c>
      <c r="L203" s="286"/>
      <c r="M203" s="287" t="s">
        <v>35</v>
      </c>
      <c r="N203" s="288" t="s">
        <v>49</v>
      </c>
      <c r="O203" s="86"/>
      <c r="P203" s="225">
        <f>O203*H203</f>
        <v>0</v>
      </c>
      <c r="Q203" s="225">
        <v>5.7999999999999998</v>
      </c>
      <c r="R203" s="225">
        <f>Q203*H203</f>
        <v>46.399999999999999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197</v>
      </c>
      <c r="AT203" s="227" t="s">
        <v>419</v>
      </c>
      <c r="AU203" s="227" t="s">
        <v>87</v>
      </c>
      <c r="AY203" s="19" t="s">
        <v>258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85</v>
      </c>
      <c r="BK203" s="228">
        <f>ROUND(I203*H203,2)</f>
        <v>0</v>
      </c>
      <c r="BL203" s="19" t="s">
        <v>263</v>
      </c>
      <c r="BM203" s="227" t="s">
        <v>2179</v>
      </c>
    </row>
    <row r="204" s="14" customFormat="1">
      <c r="A204" s="14"/>
      <c r="B204" s="244"/>
      <c r="C204" s="245"/>
      <c r="D204" s="229" t="s">
        <v>267</v>
      </c>
      <c r="E204" s="246" t="s">
        <v>35</v>
      </c>
      <c r="F204" s="247" t="s">
        <v>2180</v>
      </c>
      <c r="G204" s="245"/>
      <c r="H204" s="248">
        <v>8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267</v>
      </c>
      <c r="AU204" s="254" t="s">
        <v>87</v>
      </c>
      <c r="AV204" s="14" t="s">
        <v>87</v>
      </c>
      <c r="AW204" s="14" t="s">
        <v>37</v>
      </c>
      <c r="AX204" s="14" t="s">
        <v>78</v>
      </c>
      <c r="AY204" s="254" t="s">
        <v>258</v>
      </c>
    </row>
    <row r="205" s="15" customFormat="1">
      <c r="A205" s="15"/>
      <c r="B205" s="255"/>
      <c r="C205" s="256"/>
      <c r="D205" s="229" t="s">
        <v>267</v>
      </c>
      <c r="E205" s="257" t="s">
        <v>35</v>
      </c>
      <c r="F205" s="258" t="s">
        <v>270</v>
      </c>
      <c r="G205" s="256"/>
      <c r="H205" s="259">
        <v>8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5" t="s">
        <v>267</v>
      </c>
      <c r="AU205" s="265" t="s">
        <v>87</v>
      </c>
      <c r="AV205" s="15" t="s">
        <v>263</v>
      </c>
      <c r="AW205" s="15" t="s">
        <v>37</v>
      </c>
      <c r="AX205" s="15" t="s">
        <v>85</v>
      </c>
      <c r="AY205" s="265" t="s">
        <v>258</v>
      </c>
    </row>
    <row r="206" s="2" customFormat="1" ht="24.15" customHeight="1">
      <c r="A206" s="40"/>
      <c r="B206" s="41"/>
      <c r="C206" s="216" t="s">
        <v>539</v>
      </c>
      <c r="D206" s="216" t="s">
        <v>260</v>
      </c>
      <c r="E206" s="217" t="s">
        <v>2181</v>
      </c>
      <c r="F206" s="218" t="s">
        <v>2182</v>
      </c>
      <c r="G206" s="219" t="s">
        <v>1740</v>
      </c>
      <c r="H206" s="220">
        <v>4579.8000000000002</v>
      </c>
      <c r="I206" s="221"/>
      <c r="J206" s="222">
        <f>ROUND(I206*H206,2)</f>
        <v>0</v>
      </c>
      <c r="K206" s="218" t="s">
        <v>35</v>
      </c>
      <c r="L206" s="46"/>
      <c r="M206" s="223" t="s">
        <v>35</v>
      </c>
      <c r="N206" s="224" t="s">
        <v>49</v>
      </c>
      <c r="O206" s="86"/>
      <c r="P206" s="225">
        <f>O206*H206</f>
        <v>0</v>
      </c>
      <c r="Q206" s="225">
        <v>0.001</v>
      </c>
      <c r="R206" s="225">
        <f>Q206*H206</f>
        <v>4.5798000000000005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263</v>
      </c>
      <c r="AT206" s="227" t="s">
        <v>260</v>
      </c>
      <c r="AU206" s="227" t="s">
        <v>87</v>
      </c>
      <c r="AY206" s="19" t="s">
        <v>258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85</v>
      </c>
      <c r="BK206" s="228">
        <f>ROUND(I206*H206,2)</f>
        <v>0</v>
      </c>
      <c r="BL206" s="19" t="s">
        <v>263</v>
      </c>
      <c r="BM206" s="227" t="s">
        <v>2183</v>
      </c>
    </row>
    <row r="207" s="14" customFormat="1">
      <c r="A207" s="14"/>
      <c r="B207" s="244"/>
      <c r="C207" s="245"/>
      <c r="D207" s="229" t="s">
        <v>267</v>
      </c>
      <c r="E207" s="246" t="s">
        <v>35</v>
      </c>
      <c r="F207" s="247" t="s">
        <v>2184</v>
      </c>
      <c r="G207" s="245"/>
      <c r="H207" s="248">
        <v>1213.5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267</v>
      </c>
      <c r="AU207" s="254" t="s">
        <v>87</v>
      </c>
      <c r="AV207" s="14" t="s">
        <v>87</v>
      </c>
      <c r="AW207" s="14" t="s">
        <v>37</v>
      </c>
      <c r="AX207" s="14" t="s">
        <v>78</v>
      </c>
      <c r="AY207" s="254" t="s">
        <v>258</v>
      </c>
    </row>
    <row r="208" s="14" customFormat="1">
      <c r="A208" s="14"/>
      <c r="B208" s="244"/>
      <c r="C208" s="245"/>
      <c r="D208" s="229" t="s">
        <v>267</v>
      </c>
      <c r="E208" s="246" t="s">
        <v>35</v>
      </c>
      <c r="F208" s="247" t="s">
        <v>2185</v>
      </c>
      <c r="G208" s="245"/>
      <c r="H208" s="248">
        <v>242.69999999999999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267</v>
      </c>
      <c r="AU208" s="254" t="s">
        <v>87</v>
      </c>
      <c r="AV208" s="14" t="s">
        <v>87</v>
      </c>
      <c r="AW208" s="14" t="s">
        <v>37</v>
      </c>
      <c r="AX208" s="14" t="s">
        <v>78</v>
      </c>
      <c r="AY208" s="254" t="s">
        <v>258</v>
      </c>
    </row>
    <row r="209" s="16" customFormat="1">
      <c r="A209" s="16"/>
      <c r="B209" s="268"/>
      <c r="C209" s="269"/>
      <c r="D209" s="229" t="s">
        <v>267</v>
      </c>
      <c r="E209" s="270" t="s">
        <v>35</v>
      </c>
      <c r="F209" s="271" t="s">
        <v>278</v>
      </c>
      <c r="G209" s="269"/>
      <c r="H209" s="272">
        <v>1456.2000000000001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8" t="s">
        <v>267</v>
      </c>
      <c r="AU209" s="278" t="s">
        <v>87</v>
      </c>
      <c r="AV209" s="16" t="s">
        <v>126</v>
      </c>
      <c r="AW209" s="16" t="s">
        <v>37</v>
      </c>
      <c r="AX209" s="16" t="s">
        <v>78</v>
      </c>
      <c r="AY209" s="278" t="s">
        <v>258</v>
      </c>
    </row>
    <row r="210" s="14" customFormat="1">
      <c r="A210" s="14"/>
      <c r="B210" s="244"/>
      <c r="C210" s="245"/>
      <c r="D210" s="229" t="s">
        <v>267</v>
      </c>
      <c r="E210" s="246" t="s">
        <v>35</v>
      </c>
      <c r="F210" s="247" t="s">
        <v>2186</v>
      </c>
      <c r="G210" s="245"/>
      <c r="H210" s="248">
        <v>2603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267</v>
      </c>
      <c r="AU210" s="254" t="s">
        <v>87</v>
      </c>
      <c r="AV210" s="14" t="s">
        <v>87</v>
      </c>
      <c r="AW210" s="14" t="s">
        <v>37</v>
      </c>
      <c r="AX210" s="14" t="s">
        <v>78</v>
      </c>
      <c r="AY210" s="254" t="s">
        <v>258</v>
      </c>
    </row>
    <row r="211" s="14" customFormat="1">
      <c r="A211" s="14"/>
      <c r="B211" s="244"/>
      <c r="C211" s="245"/>
      <c r="D211" s="229" t="s">
        <v>267</v>
      </c>
      <c r="E211" s="246" t="s">
        <v>35</v>
      </c>
      <c r="F211" s="247" t="s">
        <v>2187</v>
      </c>
      <c r="G211" s="245"/>
      <c r="H211" s="248">
        <v>520.60000000000002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267</v>
      </c>
      <c r="AU211" s="254" t="s">
        <v>87</v>
      </c>
      <c r="AV211" s="14" t="s">
        <v>87</v>
      </c>
      <c r="AW211" s="14" t="s">
        <v>37</v>
      </c>
      <c r="AX211" s="14" t="s">
        <v>78</v>
      </c>
      <c r="AY211" s="254" t="s">
        <v>258</v>
      </c>
    </row>
    <row r="212" s="16" customFormat="1">
      <c r="A212" s="16"/>
      <c r="B212" s="268"/>
      <c r="C212" s="269"/>
      <c r="D212" s="229" t="s">
        <v>267</v>
      </c>
      <c r="E212" s="270" t="s">
        <v>35</v>
      </c>
      <c r="F212" s="271" t="s">
        <v>278</v>
      </c>
      <c r="G212" s="269"/>
      <c r="H212" s="272">
        <v>3123.5999999999999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8" t="s">
        <v>267</v>
      </c>
      <c r="AU212" s="278" t="s">
        <v>87</v>
      </c>
      <c r="AV212" s="16" t="s">
        <v>126</v>
      </c>
      <c r="AW212" s="16" t="s">
        <v>37</v>
      </c>
      <c r="AX212" s="16" t="s">
        <v>78</v>
      </c>
      <c r="AY212" s="278" t="s">
        <v>258</v>
      </c>
    </row>
    <row r="213" s="15" customFormat="1">
      <c r="A213" s="15"/>
      <c r="B213" s="255"/>
      <c r="C213" s="256"/>
      <c r="D213" s="229" t="s">
        <v>267</v>
      </c>
      <c r="E213" s="257" t="s">
        <v>35</v>
      </c>
      <c r="F213" s="258" t="s">
        <v>270</v>
      </c>
      <c r="G213" s="256"/>
      <c r="H213" s="259">
        <v>4579.8000000000002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267</v>
      </c>
      <c r="AU213" s="265" t="s">
        <v>87</v>
      </c>
      <c r="AV213" s="15" t="s">
        <v>263</v>
      </c>
      <c r="AW213" s="15" t="s">
        <v>37</v>
      </c>
      <c r="AX213" s="15" t="s">
        <v>85</v>
      </c>
      <c r="AY213" s="265" t="s">
        <v>258</v>
      </c>
    </row>
    <row r="214" s="2" customFormat="1" ht="16.5" customHeight="1">
      <c r="A214" s="40"/>
      <c r="B214" s="41"/>
      <c r="C214" s="216" t="s">
        <v>547</v>
      </c>
      <c r="D214" s="216" t="s">
        <v>260</v>
      </c>
      <c r="E214" s="217" t="s">
        <v>2188</v>
      </c>
      <c r="F214" s="218" t="s">
        <v>2189</v>
      </c>
      <c r="G214" s="219" t="s">
        <v>156</v>
      </c>
      <c r="H214" s="220">
        <v>2.5</v>
      </c>
      <c r="I214" s="221"/>
      <c r="J214" s="222">
        <f>ROUND(I214*H214,2)</f>
        <v>0</v>
      </c>
      <c r="K214" s="218" t="s">
        <v>273</v>
      </c>
      <c r="L214" s="46"/>
      <c r="M214" s="223" t="s">
        <v>35</v>
      </c>
      <c r="N214" s="224" t="s">
        <v>49</v>
      </c>
      <c r="O214" s="86"/>
      <c r="P214" s="225">
        <f>O214*H214</f>
        <v>0</v>
      </c>
      <c r="Q214" s="225">
        <v>2.6446800000000001</v>
      </c>
      <c r="R214" s="225">
        <f>Q214*H214</f>
        <v>6.6117000000000008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263</v>
      </c>
      <c r="AT214" s="227" t="s">
        <v>260</v>
      </c>
      <c r="AU214" s="227" t="s">
        <v>87</v>
      </c>
      <c r="AY214" s="19" t="s">
        <v>258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85</v>
      </c>
      <c r="BK214" s="228">
        <f>ROUND(I214*H214,2)</f>
        <v>0</v>
      </c>
      <c r="BL214" s="19" t="s">
        <v>263</v>
      </c>
      <c r="BM214" s="227" t="s">
        <v>2190</v>
      </c>
    </row>
    <row r="215" s="2" customFormat="1">
      <c r="A215" s="40"/>
      <c r="B215" s="41"/>
      <c r="C215" s="42"/>
      <c r="D215" s="266" t="s">
        <v>275</v>
      </c>
      <c r="E215" s="42"/>
      <c r="F215" s="267" t="s">
        <v>2191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275</v>
      </c>
      <c r="AU215" s="19" t="s">
        <v>87</v>
      </c>
    </row>
    <row r="216" s="2" customFormat="1">
      <c r="A216" s="40"/>
      <c r="B216" s="41"/>
      <c r="C216" s="42"/>
      <c r="D216" s="229" t="s">
        <v>265</v>
      </c>
      <c r="E216" s="42"/>
      <c r="F216" s="230" t="s">
        <v>2192</v>
      </c>
      <c r="G216" s="42"/>
      <c r="H216" s="42"/>
      <c r="I216" s="231"/>
      <c r="J216" s="42"/>
      <c r="K216" s="42"/>
      <c r="L216" s="46"/>
      <c r="M216" s="232"/>
      <c r="N216" s="23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265</v>
      </c>
      <c r="AU216" s="19" t="s">
        <v>87</v>
      </c>
    </row>
    <row r="217" s="14" customFormat="1">
      <c r="A217" s="14"/>
      <c r="B217" s="244"/>
      <c r="C217" s="245"/>
      <c r="D217" s="229" t="s">
        <v>267</v>
      </c>
      <c r="E217" s="246" t="s">
        <v>35</v>
      </c>
      <c r="F217" s="247" t="s">
        <v>2193</v>
      </c>
      <c r="G217" s="245"/>
      <c r="H217" s="248">
        <v>2.5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267</v>
      </c>
      <c r="AU217" s="254" t="s">
        <v>87</v>
      </c>
      <c r="AV217" s="14" t="s">
        <v>87</v>
      </c>
      <c r="AW217" s="14" t="s">
        <v>37</v>
      </c>
      <c r="AX217" s="14" t="s">
        <v>78</v>
      </c>
      <c r="AY217" s="254" t="s">
        <v>258</v>
      </c>
    </row>
    <row r="218" s="15" customFormat="1">
      <c r="A218" s="15"/>
      <c r="B218" s="255"/>
      <c r="C218" s="256"/>
      <c r="D218" s="229" t="s">
        <v>267</v>
      </c>
      <c r="E218" s="257" t="s">
        <v>35</v>
      </c>
      <c r="F218" s="258" t="s">
        <v>270</v>
      </c>
      <c r="G218" s="256"/>
      <c r="H218" s="259">
        <v>2.5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267</v>
      </c>
      <c r="AU218" s="265" t="s">
        <v>87</v>
      </c>
      <c r="AV218" s="15" t="s">
        <v>263</v>
      </c>
      <c r="AW218" s="15" t="s">
        <v>37</v>
      </c>
      <c r="AX218" s="15" t="s">
        <v>85</v>
      </c>
      <c r="AY218" s="265" t="s">
        <v>258</v>
      </c>
    </row>
    <row r="219" s="2" customFormat="1" ht="24.15" customHeight="1">
      <c r="A219" s="40"/>
      <c r="B219" s="41"/>
      <c r="C219" s="216" t="s">
        <v>552</v>
      </c>
      <c r="D219" s="216" t="s">
        <v>260</v>
      </c>
      <c r="E219" s="217" t="s">
        <v>2194</v>
      </c>
      <c r="F219" s="218" t="s">
        <v>2195</v>
      </c>
      <c r="G219" s="219" t="s">
        <v>402</v>
      </c>
      <c r="H219" s="220">
        <v>0.75</v>
      </c>
      <c r="I219" s="221"/>
      <c r="J219" s="222">
        <f>ROUND(I219*H219,2)</f>
        <v>0</v>
      </c>
      <c r="K219" s="218" t="s">
        <v>35</v>
      </c>
      <c r="L219" s="46"/>
      <c r="M219" s="223" t="s">
        <v>35</v>
      </c>
      <c r="N219" s="224" t="s">
        <v>49</v>
      </c>
      <c r="O219" s="86"/>
      <c r="P219" s="225">
        <f>O219*H219</f>
        <v>0</v>
      </c>
      <c r="Q219" s="225">
        <v>1</v>
      </c>
      <c r="R219" s="225">
        <f>Q219*H219</f>
        <v>0.75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263</v>
      </c>
      <c r="AT219" s="227" t="s">
        <v>260</v>
      </c>
      <c r="AU219" s="227" t="s">
        <v>87</v>
      </c>
      <c r="AY219" s="19" t="s">
        <v>258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85</v>
      </c>
      <c r="BK219" s="228">
        <f>ROUND(I219*H219,2)</f>
        <v>0</v>
      </c>
      <c r="BL219" s="19" t="s">
        <v>263</v>
      </c>
      <c r="BM219" s="227" t="s">
        <v>2196</v>
      </c>
    </row>
    <row r="220" s="14" customFormat="1">
      <c r="A220" s="14"/>
      <c r="B220" s="244"/>
      <c r="C220" s="245"/>
      <c r="D220" s="229" t="s">
        <v>267</v>
      </c>
      <c r="E220" s="246" t="s">
        <v>35</v>
      </c>
      <c r="F220" s="247" t="s">
        <v>2197</v>
      </c>
      <c r="G220" s="245"/>
      <c r="H220" s="248">
        <v>0.75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267</v>
      </c>
      <c r="AU220" s="254" t="s">
        <v>87</v>
      </c>
      <c r="AV220" s="14" t="s">
        <v>87</v>
      </c>
      <c r="AW220" s="14" t="s">
        <v>37</v>
      </c>
      <c r="AX220" s="14" t="s">
        <v>85</v>
      </c>
      <c r="AY220" s="254" t="s">
        <v>258</v>
      </c>
    </row>
    <row r="221" s="12" customFormat="1" ht="22.8" customHeight="1">
      <c r="A221" s="12"/>
      <c r="B221" s="200"/>
      <c r="C221" s="201"/>
      <c r="D221" s="202" t="s">
        <v>77</v>
      </c>
      <c r="E221" s="214" t="s">
        <v>263</v>
      </c>
      <c r="F221" s="214" t="s">
        <v>602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SUM(P222:P304)</f>
        <v>0</v>
      </c>
      <c r="Q221" s="208"/>
      <c r="R221" s="209">
        <f>SUM(R222:R304)</f>
        <v>105.75600912</v>
      </c>
      <c r="S221" s="208"/>
      <c r="T221" s="210">
        <f>SUM(T222:T304)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85</v>
      </c>
      <c r="AT221" s="212" t="s">
        <v>77</v>
      </c>
      <c r="AU221" s="212" t="s">
        <v>85</v>
      </c>
      <c r="AY221" s="211" t="s">
        <v>258</v>
      </c>
      <c r="BK221" s="213">
        <f>SUM(BK222:BK304)</f>
        <v>0</v>
      </c>
    </row>
    <row r="222" s="2" customFormat="1" ht="49.05" customHeight="1">
      <c r="A222" s="40"/>
      <c r="B222" s="41"/>
      <c r="C222" s="216" t="s">
        <v>575</v>
      </c>
      <c r="D222" s="216" t="s">
        <v>260</v>
      </c>
      <c r="E222" s="217" t="s">
        <v>2198</v>
      </c>
      <c r="F222" s="218" t="s">
        <v>2199</v>
      </c>
      <c r="G222" s="219" t="s">
        <v>484</v>
      </c>
      <c r="H222" s="220">
        <v>2</v>
      </c>
      <c r="I222" s="221"/>
      <c r="J222" s="222">
        <f>ROUND(I222*H222,2)</f>
        <v>0</v>
      </c>
      <c r="K222" s="218" t="s">
        <v>273</v>
      </c>
      <c r="L222" s="46"/>
      <c r="M222" s="223" t="s">
        <v>35</v>
      </c>
      <c r="N222" s="224" t="s">
        <v>49</v>
      </c>
      <c r="O222" s="86"/>
      <c r="P222" s="225">
        <f>O222*H222</f>
        <v>0</v>
      </c>
      <c r="Q222" s="225">
        <v>0.087720000000000006</v>
      </c>
      <c r="R222" s="225">
        <f>Q222*H222</f>
        <v>0.17544000000000001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263</v>
      </c>
      <c r="AT222" s="227" t="s">
        <v>260</v>
      </c>
      <c r="AU222" s="227" t="s">
        <v>87</v>
      </c>
      <c r="AY222" s="19" t="s">
        <v>258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85</v>
      </c>
      <c r="BK222" s="228">
        <f>ROUND(I222*H222,2)</f>
        <v>0</v>
      </c>
      <c r="BL222" s="19" t="s">
        <v>263</v>
      </c>
      <c r="BM222" s="227" t="s">
        <v>2200</v>
      </c>
    </row>
    <row r="223" s="2" customFormat="1">
      <c r="A223" s="40"/>
      <c r="B223" s="41"/>
      <c r="C223" s="42"/>
      <c r="D223" s="266" t="s">
        <v>275</v>
      </c>
      <c r="E223" s="42"/>
      <c r="F223" s="267" t="s">
        <v>2201</v>
      </c>
      <c r="G223" s="42"/>
      <c r="H223" s="42"/>
      <c r="I223" s="231"/>
      <c r="J223" s="42"/>
      <c r="K223" s="42"/>
      <c r="L223" s="46"/>
      <c r="M223" s="232"/>
      <c r="N223" s="23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275</v>
      </c>
      <c r="AU223" s="19" t="s">
        <v>87</v>
      </c>
    </row>
    <row r="224" s="2" customFormat="1" ht="24.15" customHeight="1">
      <c r="A224" s="40"/>
      <c r="B224" s="41"/>
      <c r="C224" s="279" t="s">
        <v>586</v>
      </c>
      <c r="D224" s="279" t="s">
        <v>419</v>
      </c>
      <c r="E224" s="280" t="s">
        <v>2202</v>
      </c>
      <c r="F224" s="281" t="s">
        <v>2203</v>
      </c>
      <c r="G224" s="282" t="s">
        <v>1058</v>
      </c>
      <c r="H224" s="283">
        <v>2</v>
      </c>
      <c r="I224" s="284"/>
      <c r="J224" s="285">
        <f>ROUND(I224*H224,2)</f>
        <v>0</v>
      </c>
      <c r="K224" s="281" t="s">
        <v>35</v>
      </c>
      <c r="L224" s="286"/>
      <c r="M224" s="287" t="s">
        <v>35</v>
      </c>
      <c r="N224" s="288" t="s">
        <v>49</v>
      </c>
      <c r="O224" s="86"/>
      <c r="P224" s="225">
        <f>O224*H224</f>
        <v>0</v>
      </c>
      <c r="Q224" s="225">
        <v>0.60840000000000005</v>
      </c>
      <c r="R224" s="225">
        <f>Q224*H224</f>
        <v>1.2168000000000001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197</v>
      </c>
      <c r="AT224" s="227" t="s">
        <v>419</v>
      </c>
      <c r="AU224" s="227" t="s">
        <v>87</v>
      </c>
      <c r="AY224" s="19" t="s">
        <v>258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85</v>
      </c>
      <c r="BK224" s="228">
        <f>ROUND(I224*H224,2)</f>
        <v>0</v>
      </c>
      <c r="BL224" s="19" t="s">
        <v>263</v>
      </c>
      <c r="BM224" s="227" t="s">
        <v>2204</v>
      </c>
    </row>
    <row r="225" s="2" customFormat="1" ht="49.05" customHeight="1">
      <c r="A225" s="40"/>
      <c r="B225" s="41"/>
      <c r="C225" s="216" t="s">
        <v>595</v>
      </c>
      <c r="D225" s="216" t="s">
        <v>260</v>
      </c>
      <c r="E225" s="217" t="s">
        <v>2205</v>
      </c>
      <c r="F225" s="218" t="s">
        <v>2206</v>
      </c>
      <c r="G225" s="219" t="s">
        <v>484</v>
      </c>
      <c r="H225" s="220">
        <v>2</v>
      </c>
      <c r="I225" s="221"/>
      <c r="J225" s="222">
        <f>ROUND(I225*H225,2)</f>
        <v>0</v>
      </c>
      <c r="K225" s="218" t="s">
        <v>273</v>
      </c>
      <c r="L225" s="46"/>
      <c r="M225" s="223" t="s">
        <v>35</v>
      </c>
      <c r="N225" s="224" t="s">
        <v>49</v>
      </c>
      <c r="O225" s="86"/>
      <c r="P225" s="225">
        <f>O225*H225</f>
        <v>0</v>
      </c>
      <c r="Q225" s="225">
        <v>0.12901000000000001</v>
      </c>
      <c r="R225" s="225">
        <f>Q225*H225</f>
        <v>0.25802000000000003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263</v>
      </c>
      <c r="AT225" s="227" t="s">
        <v>260</v>
      </c>
      <c r="AU225" s="227" t="s">
        <v>87</v>
      </c>
      <c r="AY225" s="19" t="s">
        <v>258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85</v>
      </c>
      <c r="BK225" s="228">
        <f>ROUND(I225*H225,2)</f>
        <v>0</v>
      </c>
      <c r="BL225" s="19" t="s">
        <v>263</v>
      </c>
      <c r="BM225" s="227" t="s">
        <v>2207</v>
      </c>
    </row>
    <row r="226" s="2" customFormat="1">
      <c r="A226" s="40"/>
      <c r="B226" s="41"/>
      <c r="C226" s="42"/>
      <c r="D226" s="266" t="s">
        <v>275</v>
      </c>
      <c r="E226" s="42"/>
      <c r="F226" s="267" t="s">
        <v>2208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275</v>
      </c>
      <c r="AU226" s="19" t="s">
        <v>87</v>
      </c>
    </row>
    <row r="227" s="2" customFormat="1" ht="24.15" customHeight="1">
      <c r="A227" s="40"/>
      <c r="B227" s="41"/>
      <c r="C227" s="279" t="s">
        <v>603</v>
      </c>
      <c r="D227" s="279" t="s">
        <v>419</v>
      </c>
      <c r="E227" s="280" t="s">
        <v>2209</v>
      </c>
      <c r="F227" s="281" t="s">
        <v>2210</v>
      </c>
      <c r="G227" s="282" t="s">
        <v>1058</v>
      </c>
      <c r="H227" s="283">
        <v>2</v>
      </c>
      <c r="I227" s="284"/>
      <c r="J227" s="285">
        <f>ROUND(I227*H227,2)</f>
        <v>0</v>
      </c>
      <c r="K227" s="281" t="s">
        <v>35</v>
      </c>
      <c r="L227" s="286"/>
      <c r="M227" s="287" t="s">
        <v>35</v>
      </c>
      <c r="N227" s="288" t="s">
        <v>49</v>
      </c>
      <c r="O227" s="86"/>
      <c r="P227" s="225">
        <f>O227*H227</f>
        <v>0</v>
      </c>
      <c r="Q227" s="225">
        <v>1.0529999999999999</v>
      </c>
      <c r="R227" s="225">
        <f>Q227*H227</f>
        <v>2.1059999999999999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197</v>
      </c>
      <c r="AT227" s="227" t="s">
        <v>419</v>
      </c>
      <c r="AU227" s="227" t="s">
        <v>87</v>
      </c>
      <c r="AY227" s="19" t="s">
        <v>258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85</v>
      </c>
      <c r="BK227" s="228">
        <f>ROUND(I227*H227,2)</f>
        <v>0</v>
      </c>
      <c r="BL227" s="19" t="s">
        <v>263</v>
      </c>
      <c r="BM227" s="227" t="s">
        <v>2211</v>
      </c>
    </row>
    <row r="228" s="2" customFormat="1" ht="49.05" customHeight="1">
      <c r="A228" s="40"/>
      <c r="B228" s="41"/>
      <c r="C228" s="216" t="s">
        <v>612</v>
      </c>
      <c r="D228" s="216" t="s">
        <v>260</v>
      </c>
      <c r="E228" s="217" t="s">
        <v>2212</v>
      </c>
      <c r="F228" s="218" t="s">
        <v>2213</v>
      </c>
      <c r="G228" s="219" t="s">
        <v>484</v>
      </c>
      <c r="H228" s="220">
        <v>12</v>
      </c>
      <c r="I228" s="221"/>
      <c r="J228" s="222">
        <f>ROUND(I228*H228,2)</f>
        <v>0</v>
      </c>
      <c r="K228" s="218" t="s">
        <v>273</v>
      </c>
      <c r="L228" s="46"/>
      <c r="M228" s="223" t="s">
        <v>35</v>
      </c>
      <c r="N228" s="224" t="s">
        <v>49</v>
      </c>
      <c r="O228" s="86"/>
      <c r="P228" s="225">
        <f>O228*H228</f>
        <v>0</v>
      </c>
      <c r="Q228" s="225">
        <v>0.18636</v>
      </c>
      <c r="R228" s="225">
        <f>Q228*H228</f>
        <v>2.2363200000000001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263</v>
      </c>
      <c r="AT228" s="227" t="s">
        <v>260</v>
      </c>
      <c r="AU228" s="227" t="s">
        <v>87</v>
      </c>
      <c r="AY228" s="19" t="s">
        <v>258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85</v>
      </c>
      <c r="BK228" s="228">
        <f>ROUND(I228*H228,2)</f>
        <v>0</v>
      </c>
      <c r="BL228" s="19" t="s">
        <v>263</v>
      </c>
      <c r="BM228" s="227" t="s">
        <v>2214</v>
      </c>
    </row>
    <row r="229" s="2" customFormat="1">
      <c r="A229" s="40"/>
      <c r="B229" s="41"/>
      <c r="C229" s="42"/>
      <c r="D229" s="266" t="s">
        <v>275</v>
      </c>
      <c r="E229" s="42"/>
      <c r="F229" s="267" t="s">
        <v>2215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275</v>
      </c>
      <c r="AU229" s="19" t="s">
        <v>87</v>
      </c>
    </row>
    <row r="230" s="2" customFormat="1" ht="24.15" customHeight="1">
      <c r="A230" s="40"/>
      <c r="B230" s="41"/>
      <c r="C230" s="279" t="s">
        <v>619</v>
      </c>
      <c r="D230" s="279" t="s">
        <v>419</v>
      </c>
      <c r="E230" s="280" t="s">
        <v>2216</v>
      </c>
      <c r="F230" s="281" t="s">
        <v>2217</v>
      </c>
      <c r="G230" s="282" t="s">
        <v>1058</v>
      </c>
      <c r="H230" s="283">
        <v>1</v>
      </c>
      <c r="I230" s="284"/>
      <c r="J230" s="285">
        <f>ROUND(I230*H230,2)</f>
        <v>0</v>
      </c>
      <c r="K230" s="281" t="s">
        <v>35</v>
      </c>
      <c r="L230" s="286"/>
      <c r="M230" s="287" t="s">
        <v>35</v>
      </c>
      <c r="N230" s="288" t="s">
        <v>49</v>
      </c>
      <c r="O230" s="86"/>
      <c r="P230" s="225">
        <f>O230*H230</f>
        <v>0</v>
      </c>
      <c r="Q230" s="225">
        <v>2.496</v>
      </c>
      <c r="R230" s="225">
        <f>Q230*H230</f>
        <v>2.496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197</v>
      </c>
      <c r="AT230" s="227" t="s">
        <v>419</v>
      </c>
      <c r="AU230" s="227" t="s">
        <v>87</v>
      </c>
      <c r="AY230" s="19" t="s">
        <v>258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85</v>
      </c>
      <c r="BK230" s="228">
        <f>ROUND(I230*H230,2)</f>
        <v>0</v>
      </c>
      <c r="BL230" s="19" t="s">
        <v>263</v>
      </c>
      <c r="BM230" s="227" t="s">
        <v>2218</v>
      </c>
    </row>
    <row r="231" s="2" customFormat="1" ht="24.15" customHeight="1">
      <c r="A231" s="40"/>
      <c r="B231" s="41"/>
      <c r="C231" s="279" t="s">
        <v>624</v>
      </c>
      <c r="D231" s="279" t="s">
        <v>419</v>
      </c>
      <c r="E231" s="280" t="s">
        <v>2219</v>
      </c>
      <c r="F231" s="281" t="s">
        <v>2220</v>
      </c>
      <c r="G231" s="282" t="s">
        <v>1058</v>
      </c>
      <c r="H231" s="283">
        <v>2</v>
      </c>
      <c r="I231" s="284"/>
      <c r="J231" s="285">
        <f>ROUND(I231*H231,2)</f>
        <v>0</v>
      </c>
      <c r="K231" s="281" t="s">
        <v>35</v>
      </c>
      <c r="L231" s="286"/>
      <c r="M231" s="287" t="s">
        <v>35</v>
      </c>
      <c r="N231" s="288" t="s">
        <v>49</v>
      </c>
      <c r="O231" s="86"/>
      <c r="P231" s="225">
        <f>O231*H231</f>
        <v>0</v>
      </c>
      <c r="Q231" s="225">
        <v>2.496</v>
      </c>
      <c r="R231" s="225">
        <f>Q231*H231</f>
        <v>4.992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197</v>
      </c>
      <c r="AT231" s="227" t="s">
        <v>419</v>
      </c>
      <c r="AU231" s="227" t="s">
        <v>87</v>
      </c>
      <c r="AY231" s="19" t="s">
        <v>258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85</v>
      </c>
      <c r="BK231" s="228">
        <f>ROUND(I231*H231,2)</f>
        <v>0</v>
      </c>
      <c r="BL231" s="19" t="s">
        <v>263</v>
      </c>
      <c r="BM231" s="227" t="s">
        <v>2221</v>
      </c>
    </row>
    <row r="232" s="2" customFormat="1" ht="24.15" customHeight="1">
      <c r="A232" s="40"/>
      <c r="B232" s="41"/>
      <c r="C232" s="279" t="s">
        <v>629</v>
      </c>
      <c r="D232" s="279" t="s">
        <v>419</v>
      </c>
      <c r="E232" s="280" t="s">
        <v>2222</v>
      </c>
      <c r="F232" s="281" t="s">
        <v>2223</v>
      </c>
      <c r="G232" s="282" t="s">
        <v>1058</v>
      </c>
      <c r="H232" s="283">
        <v>4</v>
      </c>
      <c r="I232" s="284"/>
      <c r="J232" s="285">
        <f>ROUND(I232*H232,2)</f>
        <v>0</v>
      </c>
      <c r="K232" s="281" t="s">
        <v>35</v>
      </c>
      <c r="L232" s="286"/>
      <c r="M232" s="287" t="s">
        <v>35</v>
      </c>
      <c r="N232" s="288" t="s">
        <v>49</v>
      </c>
      <c r="O232" s="86"/>
      <c r="P232" s="225">
        <f>O232*H232</f>
        <v>0</v>
      </c>
      <c r="Q232" s="225">
        <v>2.496</v>
      </c>
      <c r="R232" s="225">
        <f>Q232*H232</f>
        <v>9.984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197</v>
      </c>
      <c r="AT232" s="227" t="s">
        <v>419</v>
      </c>
      <c r="AU232" s="227" t="s">
        <v>87</v>
      </c>
      <c r="AY232" s="19" t="s">
        <v>258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85</v>
      </c>
      <c r="BK232" s="228">
        <f>ROUND(I232*H232,2)</f>
        <v>0</v>
      </c>
      <c r="BL232" s="19" t="s">
        <v>263</v>
      </c>
      <c r="BM232" s="227" t="s">
        <v>2224</v>
      </c>
    </row>
    <row r="233" s="2" customFormat="1" ht="24.15" customHeight="1">
      <c r="A233" s="40"/>
      <c r="B233" s="41"/>
      <c r="C233" s="279" t="s">
        <v>634</v>
      </c>
      <c r="D233" s="279" t="s">
        <v>419</v>
      </c>
      <c r="E233" s="280" t="s">
        <v>2225</v>
      </c>
      <c r="F233" s="281" t="s">
        <v>2226</v>
      </c>
      <c r="G233" s="282" t="s">
        <v>1058</v>
      </c>
      <c r="H233" s="283">
        <v>2</v>
      </c>
      <c r="I233" s="284"/>
      <c r="J233" s="285">
        <f>ROUND(I233*H233,2)</f>
        <v>0</v>
      </c>
      <c r="K233" s="281" t="s">
        <v>35</v>
      </c>
      <c r="L233" s="286"/>
      <c r="M233" s="287" t="s">
        <v>35</v>
      </c>
      <c r="N233" s="288" t="s">
        <v>49</v>
      </c>
      <c r="O233" s="86"/>
      <c r="P233" s="225">
        <f>O233*H233</f>
        <v>0</v>
      </c>
      <c r="Q233" s="225">
        <v>1.456</v>
      </c>
      <c r="R233" s="225">
        <f>Q233*H233</f>
        <v>2.9119999999999999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197</v>
      </c>
      <c r="AT233" s="227" t="s">
        <v>419</v>
      </c>
      <c r="AU233" s="227" t="s">
        <v>87</v>
      </c>
      <c r="AY233" s="19" t="s">
        <v>258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85</v>
      </c>
      <c r="BK233" s="228">
        <f>ROUND(I233*H233,2)</f>
        <v>0</v>
      </c>
      <c r="BL233" s="19" t="s">
        <v>263</v>
      </c>
      <c r="BM233" s="227" t="s">
        <v>2227</v>
      </c>
    </row>
    <row r="234" s="2" customFormat="1" ht="24.15" customHeight="1">
      <c r="A234" s="40"/>
      <c r="B234" s="41"/>
      <c r="C234" s="279" t="s">
        <v>640</v>
      </c>
      <c r="D234" s="279" t="s">
        <v>419</v>
      </c>
      <c r="E234" s="280" t="s">
        <v>2228</v>
      </c>
      <c r="F234" s="281" t="s">
        <v>2229</v>
      </c>
      <c r="G234" s="282" t="s">
        <v>1058</v>
      </c>
      <c r="H234" s="283">
        <v>1</v>
      </c>
      <c r="I234" s="284"/>
      <c r="J234" s="285">
        <f>ROUND(I234*H234,2)</f>
        <v>0</v>
      </c>
      <c r="K234" s="281" t="s">
        <v>35</v>
      </c>
      <c r="L234" s="286"/>
      <c r="M234" s="287" t="s">
        <v>35</v>
      </c>
      <c r="N234" s="288" t="s">
        <v>49</v>
      </c>
      <c r="O234" s="86"/>
      <c r="P234" s="225">
        <f>O234*H234</f>
        <v>0</v>
      </c>
      <c r="Q234" s="225">
        <v>1.8720000000000001</v>
      </c>
      <c r="R234" s="225">
        <f>Q234*H234</f>
        <v>1.8720000000000001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197</v>
      </c>
      <c r="AT234" s="227" t="s">
        <v>419</v>
      </c>
      <c r="AU234" s="227" t="s">
        <v>87</v>
      </c>
      <c r="AY234" s="19" t="s">
        <v>258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85</v>
      </c>
      <c r="BK234" s="228">
        <f>ROUND(I234*H234,2)</f>
        <v>0</v>
      </c>
      <c r="BL234" s="19" t="s">
        <v>263</v>
      </c>
      <c r="BM234" s="227" t="s">
        <v>2230</v>
      </c>
    </row>
    <row r="235" s="2" customFormat="1" ht="24.15" customHeight="1">
      <c r="A235" s="40"/>
      <c r="B235" s="41"/>
      <c r="C235" s="279" t="s">
        <v>645</v>
      </c>
      <c r="D235" s="279" t="s">
        <v>419</v>
      </c>
      <c r="E235" s="280" t="s">
        <v>2231</v>
      </c>
      <c r="F235" s="281" t="s">
        <v>2232</v>
      </c>
      <c r="G235" s="282" t="s">
        <v>1058</v>
      </c>
      <c r="H235" s="283">
        <v>1</v>
      </c>
      <c r="I235" s="284"/>
      <c r="J235" s="285">
        <f>ROUND(I235*H235,2)</f>
        <v>0</v>
      </c>
      <c r="K235" s="281" t="s">
        <v>35</v>
      </c>
      <c r="L235" s="286"/>
      <c r="M235" s="287" t="s">
        <v>35</v>
      </c>
      <c r="N235" s="288" t="s">
        <v>49</v>
      </c>
      <c r="O235" s="86"/>
      <c r="P235" s="225">
        <f>O235*H235</f>
        <v>0</v>
      </c>
      <c r="Q235" s="225">
        <v>2.496</v>
      </c>
      <c r="R235" s="225">
        <f>Q235*H235</f>
        <v>2.496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197</v>
      </c>
      <c r="AT235" s="227" t="s">
        <v>419</v>
      </c>
      <c r="AU235" s="227" t="s">
        <v>87</v>
      </c>
      <c r="AY235" s="19" t="s">
        <v>258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85</v>
      </c>
      <c r="BK235" s="228">
        <f>ROUND(I235*H235,2)</f>
        <v>0</v>
      </c>
      <c r="BL235" s="19" t="s">
        <v>263</v>
      </c>
      <c r="BM235" s="227" t="s">
        <v>2233</v>
      </c>
    </row>
    <row r="236" s="2" customFormat="1" ht="24.15" customHeight="1">
      <c r="A236" s="40"/>
      <c r="B236" s="41"/>
      <c r="C236" s="279" t="s">
        <v>650</v>
      </c>
      <c r="D236" s="279" t="s">
        <v>419</v>
      </c>
      <c r="E236" s="280" t="s">
        <v>2234</v>
      </c>
      <c r="F236" s="281" t="s">
        <v>2235</v>
      </c>
      <c r="G236" s="282" t="s">
        <v>1058</v>
      </c>
      <c r="H236" s="283">
        <v>1</v>
      </c>
      <c r="I236" s="284"/>
      <c r="J236" s="285">
        <f>ROUND(I236*H236,2)</f>
        <v>0</v>
      </c>
      <c r="K236" s="281" t="s">
        <v>35</v>
      </c>
      <c r="L236" s="286"/>
      <c r="M236" s="287" t="s">
        <v>35</v>
      </c>
      <c r="N236" s="288" t="s">
        <v>49</v>
      </c>
      <c r="O236" s="86"/>
      <c r="P236" s="225">
        <f>O236*H236</f>
        <v>0</v>
      </c>
      <c r="Q236" s="225">
        <v>2.496</v>
      </c>
      <c r="R236" s="225">
        <f>Q236*H236</f>
        <v>2.496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197</v>
      </c>
      <c r="AT236" s="227" t="s">
        <v>419</v>
      </c>
      <c r="AU236" s="227" t="s">
        <v>87</v>
      </c>
      <c r="AY236" s="19" t="s">
        <v>258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85</v>
      </c>
      <c r="BK236" s="228">
        <f>ROUND(I236*H236,2)</f>
        <v>0</v>
      </c>
      <c r="BL236" s="19" t="s">
        <v>263</v>
      </c>
      <c r="BM236" s="227" t="s">
        <v>2236</v>
      </c>
    </row>
    <row r="237" s="2" customFormat="1" ht="16.5" customHeight="1">
      <c r="A237" s="40"/>
      <c r="B237" s="41"/>
      <c r="C237" s="279" t="s">
        <v>656</v>
      </c>
      <c r="D237" s="279" t="s">
        <v>419</v>
      </c>
      <c r="E237" s="280" t="s">
        <v>2237</v>
      </c>
      <c r="F237" s="281" t="s">
        <v>2238</v>
      </c>
      <c r="G237" s="282" t="s">
        <v>124</v>
      </c>
      <c r="H237" s="283">
        <v>66</v>
      </c>
      <c r="I237" s="284"/>
      <c r="J237" s="285">
        <f>ROUND(I237*H237,2)</f>
        <v>0</v>
      </c>
      <c r="K237" s="281" t="s">
        <v>35</v>
      </c>
      <c r="L237" s="286"/>
      <c r="M237" s="287" t="s">
        <v>35</v>
      </c>
      <c r="N237" s="288" t="s">
        <v>49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197</v>
      </c>
      <c r="AT237" s="227" t="s">
        <v>419</v>
      </c>
      <c r="AU237" s="227" t="s">
        <v>87</v>
      </c>
      <c r="AY237" s="19" t="s">
        <v>258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85</v>
      </c>
      <c r="BK237" s="228">
        <f>ROUND(I237*H237,2)</f>
        <v>0</v>
      </c>
      <c r="BL237" s="19" t="s">
        <v>263</v>
      </c>
      <c r="BM237" s="227" t="s">
        <v>2239</v>
      </c>
    </row>
    <row r="238" s="14" customFormat="1">
      <c r="A238" s="14"/>
      <c r="B238" s="244"/>
      <c r="C238" s="245"/>
      <c r="D238" s="229" t="s">
        <v>267</v>
      </c>
      <c r="E238" s="246" t="s">
        <v>35</v>
      </c>
      <c r="F238" s="247" t="s">
        <v>2240</v>
      </c>
      <c r="G238" s="245"/>
      <c r="H238" s="248">
        <v>6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267</v>
      </c>
      <c r="AU238" s="254" t="s">
        <v>87</v>
      </c>
      <c r="AV238" s="14" t="s">
        <v>87</v>
      </c>
      <c r="AW238" s="14" t="s">
        <v>37</v>
      </c>
      <c r="AX238" s="14" t="s">
        <v>78</v>
      </c>
      <c r="AY238" s="254" t="s">
        <v>258</v>
      </c>
    </row>
    <row r="239" s="14" customFormat="1">
      <c r="A239" s="14"/>
      <c r="B239" s="244"/>
      <c r="C239" s="245"/>
      <c r="D239" s="229" t="s">
        <v>267</v>
      </c>
      <c r="E239" s="246" t="s">
        <v>35</v>
      </c>
      <c r="F239" s="247" t="s">
        <v>2241</v>
      </c>
      <c r="G239" s="245"/>
      <c r="H239" s="248">
        <v>60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267</v>
      </c>
      <c r="AU239" s="254" t="s">
        <v>87</v>
      </c>
      <c r="AV239" s="14" t="s">
        <v>87</v>
      </c>
      <c r="AW239" s="14" t="s">
        <v>37</v>
      </c>
      <c r="AX239" s="14" t="s">
        <v>78</v>
      </c>
      <c r="AY239" s="254" t="s">
        <v>258</v>
      </c>
    </row>
    <row r="240" s="15" customFormat="1">
      <c r="A240" s="15"/>
      <c r="B240" s="255"/>
      <c r="C240" s="256"/>
      <c r="D240" s="229" t="s">
        <v>267</v>
      </c>
      <c r="E240" s="257" t="s">
        <v>35</v>
      </c>
      <c r="F240" s="258" t="s">
        <v>270</v>
      </c>
      <c r="G240" s="256"/>
      <c r="H240" s="259">
        <v>66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5" t="s">
        <v>267</v>
      </c>
      <c r="AU240" s="265" t="s">
        <v>87</v>
      </c>
      <c r="AV240" s="15" t="s">
        <v>263</v>
      </c>
      <c r="AW240" s="15" t="s">
        <v>37</v>
      </c>
      <c r="AX240" s="15" t="s">
        <v>85</v>
      </c>
      <c r="AY240" s="265" t="s">
        <v>258</v>
      </c>
    </row>
    <row r="241" s="2" customFormat="1" ht="24.15" customHeight="1">
      <c r="A241" s="40"/>
      <c r="B241" s="41"/>
      <c r="C241" s="216" t="s">
        <v>662</v>
      </c>
      <c r="D241" s="216" t="s">
        <v>260</v>
      </c>
      <c r="E241" s="217" t="s">
        <v>2242</v>
      </c>
      <c r="F241" s="218" t="s">
        <v>2243</v>
      </c>
      <c r="G241" s="219" t="s">
        <v>484</v>
      </c>
      <c r="H241" s="220">
        <v>4</v>
      </c>
      <c r="I241" s="221"/>
      <c r="J241" s="222">
        <f>ROUND(I241*H241,2)</f>
        <v>0</v>
      </c>
      <c r="K241" s="218" t="s">
        <v>35</v>
      </c>
      <c r="L241" s="46"/>
      <c r="M241" s="223" t="s">
        <v>35</v>
      </c>
      <c r="N241" s="224" t="s">
        <v>49</v>
      </c>
      <c r="O241" s="86"/>
      <c r="P241" s="225">
        <f>O241*H241</f>
        <v>0</v>
      </c>
      <c r="Q241" s="225">
        <v>0.17999999999999999</v>
      </c>
      <c r="R241" s="225">
        <f>Q241*H241</f>
        <v>0.71999999999999997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263</v>
      </c>
      <c r="AT241" s="227" t="s">
        <v>260</v>
      </c>
      <c r="AU241" s="227" t="s">
        <v>87</v>
      </c>
      <c r="AY241" s="19" t="s">
        <v>258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85</v>
      </c>
      <c r="BK241" s="228">
        <f>ROUND(I241*H241,2)</f>
        <v>0</v>
      </c>
      <c r="BL241" s="19" t="s">
        <v>263</v>
      </c>
      <c r="BM241" s="227" t="s">
        <v>2244</v>
      </c>
    </row>
    <row r="242" s="2" customFormat="1" ht="49.05" customHeight="1">
      <c r="A242" s="40"/>
      <c r="B242" s="41"/>
      <c r="C242" s="216" t="s">
        <v>667</v>
      </c>
      <c r="D242" s="216" t="s">
        <v>260</v>
      </c>
      <c r="E242" s="217" t="s">
        <v>2245</v>
      </c>
      <c r="F242" s="218" t="s">
        <v>2246</v>
      </c>
      <c r="G242" s="219" t="s">
        <v>156</v>
      </c>
      <c r="H242" s="220">
        <v>5.79</v>
      </c>
      <c r="I242" s="221"/>
      <c r="J242" s="222">
        <f>ROUND(I242*H242,2)</f>
        <v>0</v>
      </c>
      <c r="K242" s="218" t="s">
        <v>273</v>
      </c>
      <c r="L242" s="46"/>
      <c r="M242" s="223" t="s">
        <v>35</v>
      </c>
      <c r="N242" s="224" t="s">
        <v>49</v>
      </c>
      <c r="O242" s="86"/>
      <c r="P242" s="225">
        <f>O242*H242</f>
        <v>0</v>
      </c>
      <c r="Q242" s="225">
        <v>2.5020099999999998</v>
      </c>
      <c r="R242" s="225">
        <f>Q242*H242</f>
        <v>14.4866379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263</v>
      </c>
      <c r="AT242" s="227" t="s">
        <v>260</v>
      </c>
      <c r="AU242" s="227" t="s">
        <v>87</v>
      </c>
      <c r="AY242" s="19" t="s">
        <v>258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85</v>
      </c>
      <c r="BK242" s="228">
        <f>ROUND(I242*H242,2)</f>
        <v>0</v>
      </c>
      <c r="BL242" s="19" t="s">
        <v>263</v>
      </c>
      <c r="BM242" s="227" t="s">
        <v>2247</v>
      </c>
    </row>
    <row r="243" s="2" customFormat="1">
      <c r="A243" s="40"/>
      <c r="B243" s="41"/>
      <c r="C243" s="42"/>
      <c r="D243" s="266" t="s">
        <v>275</v>
      </c>
      <c r="E243" s="42"/>
      <c r="F243" s="267" t="s">
        <v>2248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275</v>
      </c>
      <c r="AU243" s="19" t="s">
        <v>87</v>
      </c>
    </row>
    <row r="244" s="14" customFormat="1">
      <c r="A244" s="14"/>
      <c r="B244" s="244"/>
      <c r="C244" s="245"/>
      <c r="D244" s="229" t="s">
        <v>267</v>
      </c>
      <c r="E244" s="246" t="s">
        <v>35</v>
      </c>
      <c r="F244" s="247" t="s">
        <v>2249</v>
      </c>
      <c r="G244" s="245"/>
      <c r="H244" s="248">
        <v>5.79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267</v>
      </c>
      <c r="AU244" s="254" t="s">
        <v>87</v>
      </c>
      <c r="AV244" s="14" t="s">
        <v>87</v>
      </c>
      <c r="AW244" s="14" t="s">
        <v>37</v>
      </c>
      <c r="AX244" s="14" t="s">
        <v>78</v>
      </c>
      <c r="AY244" s="254" t="s">
        <v>258</v>
      </c>
    </row>
    <row r="245" s="15" customFormat="1">
      <c r="A245" s="15"/>
      <c r="B245" s="255"/>
      <c r="C245" s="256"/>
      <c r="D245" s="229" t="s">
        <v>267</v>
      </c>
      <c r="E245" s="257" t="s">
        <v>35</v>
      </c>
      <c r="F245" s="258" t="s">
        <v>270</v>
      </c>
      <c r="G245" s="256"/>
      <c r="H245" s="259">
        <v>5.79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5" t="s">
        <v>267</v>
      </c>
      <c r="AU245" s="265" t="s">
        <v>87</v>
      </c>
      <c r="AV245" s="15" t="s">
        <v>263</v>
      </c>
      <c r="AW245" s="15" t="s">
        <v>37</v>
      </c>
      <c r="AX245" s="15" t="s">
        <v>85</v>
      </c>
      <c r="AY245" s="265" t="s">
        <v>258</v>
      </c>
    </row>
    <row r="246" s="2" customFormat="1" ht="37.8" customHeight="1">
      <c r="A246" s="40"/>
      <c r="B246" s="41"/>
      <c r="C246" s="216" t="s">
        <v>674</v>
      </c>
      <c r="D246" s="216" t="s">
        <v>260</v>
      </c>
      <c r="E246" s="217" t="s">
        <v>2250</v>
      </c>
      <c r="F246" s="218" t="s">
        <v>2251</v>
      </c>
      <c r="G246" s="219" t="s">
        <v>117</v>
      </c>
      <c r="H246" s="220">
        <v>34.700000000000003</v>
      </c>
      <c r="I246" s="221"/>
      <c r="J246" s="222">
        <f>ROUND(I246*H246,2)</f>
        <v>0</v>
      </c>
      <c r="K246" s="218" t="s">
        <v>273</v>
      </c>
      <c r="L246" s="46"/>
      <c r="M246" s="223" t="s">
        <v>35</v>
      </c>
      <c r="N246" s="224" t="s">
        <v>49</v>
      </c>
      <c r="O246" s="86"/>
      <c r="P246" s="225">
        <f>O246*H246</f>
        <v>0</v>
      </c>
      <c r="Q246" s="225">
        <v>0.0053299999999999997</v>
      </c>
      <c r="R246" s="225">
        <f>Q246*H246</f>
        <v>0.184951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263</v>
      </c>
      <c r="AT246" s="227" t="s">
        <v>260</v>
      </c>
      <c r="AU246" s="227" t="s">
        <v>87</v>
      </c>
      <c r="AY246" s="19" t="s">
        <v>258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85</v>
      </c>
      <c r="BK246" s="228">
        <f>ROUND(I246*H246,2)</f>
        <v>0</v>
      </c>
      <c r="BL246" s="19" t="s">
        <v>263</v>
      </c>
      <c r="BM246" s="227" t="s">
        <v>2252</v>
      </c>
    </row>
    <row r="247" s="2" customFormat="1">
      <c r="A247" s="40"/>
      <c r="B247" s="41"/>
      <c r="C247" s="42"/>
      <c r="D247" s="266" t="s">
        <v>275</v>
      </c>
      <c r="E247" s="42"/>
      <c r="F247" s="267" t="s">
        <v>2253</v>
      </c>
      <c r="G247" s="42"/>
      <c r="H247" s="42"/>
      <c r="I247" s="231"/>
      <c r="J247" s="42"/>
      <c r="K247" s="42"/>
      <c r="L247" s="46"/>
      <c r="M247" s="232"/>
      <c r="N247" s="23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275</v>
      </c>
      <c r="AU247" s="19" t="s">
        <v>87</v>
      </c>
    </row>
    <row r="248" s="14" customFormat="1">
      <c r="A248" s="14"/>
      <c r="B248" s="244"/>
      <c r="C248" s="245"/>
      <c r="D248" s="229" t="s">
        <v>267</v>
      </c>
      <c r="E248" s="246" t="s">
        <v>35</v>
      </c>
      <c r="F248" s="247" t="s">
        <v>2254</v>
      </c>
      <c r="G248" s="245"/>
      <c r="H248" s="248">
        <v>34.700000000000003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267</v>
      </c>
      <c r="AU248" s="254" t="s">
        <v>87</v>
      </c>
      <c r="AV248" s="14" t="s">
        <v>87</v>
      </c>
      <c r="AW248" s="14" t="s">
        <v>37</v>
      </c>
      <c r="AX248" s="14" t="s">
        <v>78</v>
      </c>
      <c r="AY248" s="254" t="s">
        <v>258</v>
      </c>
    </row>
    <row r="249" s="16" customFormat="1">
      <c r="A249" s="16"/>
      <c r="B249" s="268"/>
      <c r="C249" s="269"/>
      <c r="D249" s="229" t="s">
        <v>267</v>
      </c>
      <c r="E249" s="270" t="s">
        <v>2031</v>
      </c>
      <c r="F249" s="271" t="s">
        <v>278</v>
      </c>
      <c r="G249" s="269"/>
      <c r="H249" s="272">
        <v>34.700000000000003</v>
      </c>
      <c r="I249" s="273"/>
      <c r="J249" s="269"/>
      <c r="K249" s="269"/>
      <c r="L249" s="274"/>
      <c r="M249" s="275"/>
      <c r="N249" s="276"/>
      <c r="O249" s="276"/>
      <c r="P249" s="276"/>
      <c r="Q249" s="276"/>
      <c r="R249" s="276"/>
      <c r="S249" s="276"/>
      <c r="T249" s="27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8" t="s">
        <v>267</v>
      </c>
      <c r="AU249" s="278" t="s">
        <v>87</v>
      </c>
      <c r="AV249" s="16" t="s">
        <v>126</v>
      </c>
      <c r="AW249" s="16" t="s">
        <v>37</v>
      </c>
      <c r="AX249" s="16" t="s">
        <v>78</v>
      </c>
      <c r="AY249" s="278" t="s">
        <v>258</v>
      </c>
    </row>
    <row r="250" s="15" customFormat="1">
      <c r="A250" s="15"/>
      <c r="B250" s="255"/>
      <c r="C250" s="256"/>
      <c r="D250" s="229" t="s">
        <v>267</v>
      </c>
      <c r="E250" s="257" t="s">
        <v>35</v>
      </c>
      <c r="F250" s="258" t="s">
        <v>270</v>
      </c>
      <c r="G250" s="256"/>
      <c r="H250" s="259">
        <v>34.700000000000003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267</v>
      </c>
      <c r="AU250" s="265" t="s">
        <v>87</v>
      </c>
      <c r="AV250" s="15" t="s">
        <v>263</v>
      </c>
      <c r="AW250" s="15" t="s">
        <v>37</v>
      </c>
      <c r="AX250" s="15" t="s">
        <v>85</v>
      </c>
      <c r="AY250" s="265" t="s">
        <v>258</v>
      </c>
    </row>
    <row r="251" s="2" customFormat="1" ht="37.8" customHeight="1">
      <c r="A251" s="40"/>
      <c r="B251" s="41"/>
      <c r="C251" s="216" t="s">
        <v>679</v>
      </c>
      <c r="D251" s="216" t="s">
        <v>260</v>
      </c>
      <c r="E251" s="217" t="s">
        <v>2255</v>
      </c>
      <c r="F251" s="218" t="s">
        <v>2256</v>
      </c>
      <c r="G251" s="219" t="s">
        <v>117</v>
      </c>
      <c r="H251" s="220">
        <v>34.700000000000003</v>
      </c>
      <c r="I251" s="221"/>
      <c r="J251" s="222">
        <f>ROUND(I251*H251,2)</f>
        <v>0</v>
      </c>
      <c r="K251" s="218" t="s">
        <v>273</v>
      </c>
      <c r="L251" s="46"/>
      <c r="M251" s="223" t="s">
        <v>35</v>
      </c>
      <c r="N251" s="224" t="s">
        <v>49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263</v>
      </c>
      <c r="AT251" s="227" t="s">
        <v>260</v>
      </c>
      <c r="AU251" s="227" t="s">
        <v>87</v>
      </c>
      <c r="AY251" s="19" t="s">
        <v>258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85</v>
      </c>
      <c r="BK251" s="228">
        <f>ROUND(I251*H251,2)</f>
        <v>0</v>
      </c>
      <c r="BL251" s="19" t="s">
        <v>263</v>
      </c>
      <c r="BM251" s="227" t="s">
        <v>2257</v>
      </c>
    </row>
    <row r="252" s="2" customFormat="1">
      <c r="A252" s="40"/>
      <c r="B252" s="41"/>
      <c r="C252" s="42"/>
      <c r="D252" s="266" t="s">
        <v>275</v>
      </c>
      <c r="E252" s="42"/>
      <c r="F252" s="267" t="s">
        <v>2258</v>
      </c>
      <c r="G252" s="42"/>
      <c r="H252" s="42"/>
      <c r="I252" s="231"/>
      <c r="J252" s="42"/>
      <c r="K252" s="42"/>
      <c r="L252" s="46"/>
      <c r="M252" s="232"/>
      <c r="N252" s="23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275</v>
      </c>
      <c r="AU252" s="19" t="s">
        <v>87</v>
      </c>
    </row>
    <row r="253" s="14" customFormat="1">
      <c r="A253" s="14"/>
      <c r="B253" s="244"/>
      <c r="C253" s="245"/>
      <c r="D253" s="229" t="s">
        <v>267</v>
      </c>
      <c r="E253" s="246" t="s">
        <v>35</v>
      </c>
      <c r="F253" s="247" t="s">
        <v>2031</v>
      </c>
      <c r="G253" s="245"/>
      <c r="H253" s="248">
        <v>34.700000000000003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267</v>
      </c>
      <c r="AU253" s="254" t="s">
        <v>87</v>
      </c>
      <c r="AV253" s="14" t="s">
        <v>87</v>
      </c>
      <c r="AW253" s="14" t="s">
        <v>37</v>
      </c>
      <c r="AX253" s="14" t="s">
        <v>85</v>
      </c>
      <c r="AY253" s="254" t="s">
        <v>258</v>
      </c>
    </row>
    <row r="254" s="2" customFormat="1" ht="37.8" customHeight="1">
      <c r="A254" s="40"/>
      <c r="B254" s="41"/>
      <c r="C254" s="216" t="s">
        <v>685</v>
      </c>
      <c r="D254" s="216" t="s">
        <v>260</v>
      </c>
      <c r="E254" s="217" t="s">
        <v>2259</v>
      </c>
      <c r="F254" s="218" t="s">
        <v>2260</v>
      </c>
      <c r="G254" s="219" t="s">
        <v>117</v>
      </c>
      <c r="H254" s="220">
        <v>34.700000000000003</v>
      </c>
      <c r="I254" s="221"/>
      <c r="J254" s="222">
        <f>ROUND(I254*H254,2)</f>
        <v>0</v>
      </c>
      <c r="K254" s="218" t="s">
        <v>273</v>
      </c>
      <c r="L254" s="46"/>
      <c r="M254" s="223" t="s">
        <v>35</v>
      </c>
      <c r="N254" s="224" t="s">
        <v>49</v>
      </c>
      <c r="O254" s="86"/>
      <c r="P254" s="225">
        <f>O254*H254</f>
        <v>0</v>
      </c>
      <c r="Q254" s="225">
        <v>0.00088000000000000003</v>
      </c>
      <c r="R254" s="225">
        <f>Q254*H254</f>
        <v>0.030536000000000004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263</v>
      </c>
      <c r="AT254" s="227" t="s">
        <v>260</v>
      </c>
      <c r="AU254" s="227" t="s">
        <v>87</v>
      </c>
      <c r="AY254" s="19" t="s">
        <v>258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85</v>
      </c>
      <c r="BK254" s="228">
        <f>ROUND(I254*H254,2)</f>
        <v>0</v>
      </c>
      <c r="BL254" s="19" t="s">
        <v>263</v>
      </c>
      <c r="BM254" s="227" t="s">
        <v>2261</v>
      </c>
    </row>
    <row r="255" s="2" customFormat="1">
      <c r="A255" s="40"/>
      <c r="B255" s="41"/>
      <c r="C255" s="42"/>
      <c r="D255" s="266" t="s">
        <v>275</v>
      </c>
      <c r="E255" s="42"/>
      <c r="F255" s="267" t="s">
        <v>2262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275</v>
      </c>
      <c r="AU255" s="19" t="s">
        <v>87</v>
      </c>
    </row>
    <row r="256" s="14" customFormat="1">
      <c r="A256" s="14"/>
      <c r="B256" s="244"/>
      <c r="C256" s="245"/>
      <c r="D256" s="229" t="s">
        <v>267</v>
      </c>
      <c r="E256" s="246" t="s">
        <v>35</v>
      </c>
      <c r="F256" s="247" t="s">
        <v>2031</v>
      </c>
      <c r="G256" s="245"/>
      <c r="H256" s="248">
        <v>34.700000000000003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267</v>
      </c>
      <c r="AU256" s="254" t="s">
        <v>87</v>
      </c>
      <c r="AV256" s="14" t="s">
        <v>87</v>
      </c>
      <c r="AW256" s="14" t="s">
        <v>37</v>
      </c>
      <c r="AX256" s="14" t="s">
        <v>85</v>
      </c>
      <c r="AY256" s="254" t="s">
        <v>258</v>
      </c>
    </row>
    <row r="257" s="2" customFormat="1" ht="37.8" customHeight="1">
      <c r="A257" s="40"/>
      <c r="B257" s="41"/>
      <c r="C257" s="216" t="s">
        <v>690</v>
      </c>
      <c r="D257" s="216" t="s">
        <v>260</v>
      </c>
      <c r="E257" s="217" t="s">
        <v>2263</v>
      </c>
      <c r="F257" s="218" t="s">
        <v>2264</v>
      </c>
      <c r="G257" s="219" t="s">
        <v>117</v>
      </c>
      <c r="H257" s="220">
        <v>34.700000000000003</v>
      </c>
      <c r="I257" s="221"/>
      <c r="J257" s="222">
        <f>ROUND(I257*H257,2)</f>
        <v>0</v>
      </c>
      <c r="K257" s="218" t="s">
        <v>273</v>
      </c>
      <c r="L257" s="46"/>
      <c r="M257" s="223" t="s">
        <v>35</v>
      </c>
      <c r="N257" s="224" t="s">
        <v>49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263</v>
      </c>
      <c r="AT257" s="227" t="s">
        <v>260</v>
      </c>
      <c r="AU257" s="227" t="s">
        <v>87</v>
      </c>
      <c r="AY257" s="19" t="s">
        <v>258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85</v>
      </c>
      <c r="BK257" s="228">
        <f>ROUND(I257*H257,2)</f>
        <v>0</v>
      </c>
      <c r="BL257" s="19" t="s">
        <v>263</v>
      </c>
      <c r="BM257" s="227" t="s">
        <v>2265</v>
      </c>
    </row>
    <row r="258" s="2" customFormat="1">
      <c r="A258" s="40"/>
      <c r="B258" s="41"/>
      <c r="C258" s="42"/>
      <c r="D258" s="266" t="s">
        <v>275</v>
      </c>
      <c r="E258" s="42"/>
      <c r="F258" s="267" t="s">
        <v>2266</v>
      </c>
      <c r="G258" s="42"/>
      <c r="H258" s="42"/>
      <c r="I258" s="231"/>
      <c r="J258" s="42"/>
      <c r="K258" s="42"/>
      <c r="L258" s="46"/>
      <c r="M258" s="232"/>
      <c r="N258" s="23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275</v>
      </c>
      <c r="AU258" s="19" t="s">
        <v>87</v>
      </c>
    </row>
    <row r="259" s="14" customFormat="1">
      <c r="A259" s="14"/>
      <c r="B259" s="244"/>
      <c r="C259" s="245"/>
      <c r="D259" s="229" t="s">
        <v>267</v>
      </c>
      <c r="E259" s="246" t="s">
        <v>35</v>
      </c>
      <c r="F259" s="247" t="s">
        <v>2031</v>
      </c>
      <c r="G259" s="245"/>
      <c r="H259" s="248">
        <v>34.700000000000003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267</v>
      </c>
      <c r="AU259" s="254" t="s">
        <v>87</v>
      </c>
      <c r="AV259" s="14" t="s">
        <v>87</v>
      </c>
      <c r="AW259" s="14" t="s">
        <v>37</v>
      </c>
      <c r="AX259" s="14" t="s">
        <v>85</v>
      </c>
      <c r="AY259" s="254" t="s">
        <v>258</v>
      </c>
    </row>
    <row r="260" s="2" customFormat="1" ht="78" customHeight="1">
      <c r="A260" s="40"/>
      <c r="B260" s="41"/>
      <c r="C260" s="216" t="s">
        <v>696</v>
      </c>
      <c r="D260" s="216" t="s">
        <v>260</v>
      </c>
      <c r="E260" s="217" t="s">
        <v>2267</v>
      </c>
      <c r="F260" s="218" t="s">
        <v>2268</v>
      </c>
      <c r="G260" s="219" t="s">
        <v>402</v>
      </c>
      <c r="H260" s="220">
        <v>0.20999999999999999</v>
      </c>
      <c r="I260" s="221"/>
      <c r="J260" s="222">
        <f>ROUND(I260*H260,2)</f>
        <v>0</v>
      </c>
      <c r="K260" s="218" t="s">
        <v>273</v>
      </c>
      <c r="L260" s="46"/>
      <c r="M260" s="223" t="s">
        <v>35</v>
      </c>
      <c r="N260" s="224" t="s">
        <v>49</v>
      </c>
      <c r="O260" s="86"/>
      <c r="P260" s="225">
        <f>O260*H260</f>
        <v>0</v>
      </c>
      <c r="Q260" s="225">
        <v>1.05555</v>
      </c>
      <c r="R260" s="225">
        <f>Q260*H260</f>
        <v>0.22166549999999999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263</v>
      </c>
      <c r="AT260" s="227" t="s">
        <v>260</v>
      </c>
      <c r="AU260" s="227" t="s">
        <v>87</v>
      </c>
      <c r="AY260" s="19" t="s">
        <v>258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85</v>
      </c>
      <c r="BK260" s="228">
        <f>ROUND(I260*H260,2)</f>
        <v>0</v>
      </c>
      <c r="BL260" s="19" t="s">
        <v>263</v>
      </c>
      <c r="BM260" s="227" t="s">
        <v>2269</v>
      </c>
    </row>
    <row r="261" s="2" customFormat="1">
      <c r="A261" s="40"/>
      <c r="B261" s="41"/>
      <c r="C261" s="42"/>
      <c r="D261" s="266" t="s">
        <v>275</v>
      </c>
      <c r="E261" s="42"/>
      <c r="F261" s="267" t="s">
        <v>2270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275</v>
      </c>
      <c r="AU261" s="19" t="s">
        <v>87</v>
      </c>
    </row>
    <row r="262" s="14" customFormat="1">
      <c r="A262" s="14"/>
      <c r="B262" s="244"/>
      <c r="C262" s="245"/>
      <c r="D262" s="229" t="s">
        <v>267</v>
      </c>
      <c r="E262" s="246" t="s">
        <v>35</v>
      </c>
      <c r="F262" s="247" t="s">
        <v>2271</v>
      </c>
      <c r="G262" s="245"/>
      <c r="H262" s="248">
        <v>0.20999999999999999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267</v>
      </c>
      <c r="AU262" s="254" t="s">
        <v>87</v>
      </c>
      <c r="AV262" s="14" t="s">
        <v>87</v>
      </c>
      <c r="AW262" s="14" t="s">
        <v>37</v>
      </c>
      <c r="AX262" s="14" t="s">
        <v>78</v>
      </c>
      <c r="AY262" s="254" t="s">
        <v>258</v>
      </c>
    </row>
    <row r="263" s="15" customFormat="1">
      <c r="A263" s="15"/>
      <c r="B263" s="255"/>
      <c r="C263" s="256"/>
      <c r="D263" s="229" t="s">
        <v>267</v>
      </c>
      <c r="E263" s="257" t="s">
        <v>35</v>
      </c>
      <c r="F263" s="258" t="s">
        <v>270</v>
      </c>
      <c r="G263" s="256"/>
      <c r="H263" s="259">
        <v>0.20999999999999999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267</v>
      </c>
      <c r="AU263" s="265" t="s">
        <v>87</v>
      </c>
      <c r="AV263" s="15" t="s">
        <v>263</v>
      </c>
      <c r="AW263" s="15" t="s">
        <v>37</v>
      </c>
      <c r="AX263" s="15" t="s">
        <v>85</v>
      </c>
      <c r="AY263" s="265" t="s">
        <v>258</v>
      </c>
    </row>
    <row r="264" s="2" customFormat="1" ht="78" customHeight="1">
      <c r="A264" s="40"/>
      <c r="B264" s="41"/>
      <c r="C264" s="216" t="s">
        <v>703</v>
      </c>
      <c r="D264" s="216" t="s">
        <v>260</v>
      </c>
      <c r="E264" s="217" t="s">
        <v>2272</v>
      </c>
      <c r="F264" s="218" t="s">
        <v>2273</v>
      </c>
      <c r="G264" s="219" t="s">
        <v>402</v>
      </c>
      <c r="H264" s="220">
        <v>0.92000000000000004</v>
      </c>
      <c r="I264" s="221"/>
      <c r="J264" s="222">
        <f>ROUND(I264*H264,2)</f>
        <v>0</v>
      </c>
      <c r="K264" s="218" t="s">
        <v>273</v>
      </c>
      <c r="L264" s="46"/>
      <c r="M264" s="223" t="s">
        <v>35</v>
      </c>
      <c r="N264" s="224" t="s">
        <v>49</v>
      </c>
      <c r="O264" s="86"/>
      <c r="P264" s="225">
        <f>O264*H264</f>
        <v>0</v>
      </c>
      <c r="Q264" s="225">
        <v>1.06277</v>
      </c>
      <c r="R264" s="225">
        <f>Q264*H264</f>
        <v>0.97774840000000007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263</v>
      </c>
      <c r="AT264" s="227" t="s">
        <v>260</v>
      </c>
      <c r="AU264" s="227" t="s">
        <v>87</v>
      </c>
      <c r="AY264" s="19" t="s">
        <v>258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85</v>
      </c>
      <c r="BK264" s="228">
        <f>ROUND(I264*H264,2)</f>
        <v>0</v>
      </c>
      <c r="BL264" s="19" t="s">
        <v>263</v>
      </c>
      <c r="BM264" s="227" t="s">
        <v>2274</v>
      </c>
    </row>
    <row r="265" s="2" customFormat="1">
      <c r="A265" s="40"/>
      <c r="B265" s="41"/>
      <c r="C265" s="42"/>
      <c r="D265" s="266" t="s">
        <v>275</v>
      </c>
      <c r="E265" s="42"/>
      <c r="F265" s="267" t="s">
        <v>2275</v>
      </c>
      <c r="G265" s="42"/>
      <c r="H265" s="42"/>
      <c r="I265" s="231"/>
      <c r="J265" s="42"/>
      <c r="K265" s="42"/>
      <c r="L265" s="46"/>
      <c r="M265" s="232"/>
      <c r="N265" s="23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275</v>
      </c>
      <c r="AU265" s="19" t="s">
        <v>87</v>
      </c>
    </row>
    <row r="266" s="14" customFormat="1">
      <c r="A266" s="14"/>
      <c r="B266" s="244"/>
      <c r="C266" s="245"/>
      <c r="D266" s="229" t="s">
        <v>267</v>
      </c>
      <c r="E266" s="246" t="s">
        <v>35</v>
      </c>
      <c r="F266" s="247" t="s">
        <v>2276</v>
      </c>
      <c r="G266" s="245"/>
      <c r="H266" s="248">
        <v>0.92000000000000004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267</v>
      </c>
      <c r="AU266" s="254" t="s">
        <v>87</v>
      </c>
      <c r="AV266" s="14" t="s">
        <v>87</v>
      </c>
      <c r="AW266" s="14" t="s">
        <v>37</v>
      </c>
      <c r="AX266" s="14" t="s">
        <v>78</v>
      </c>
      <c r="AY266" s="254" t="s">
        <v>258</v>
      </c>
    </row>
    <row r="267" s="15" customFormat="1">
      <c r="A267" s="15"/>
      <c r="B267" s="255"/>
      <c r="C267" s="256"/>
      <c r="D267" s="229" t="s">
        <v>267</v>
      </c>
      <c r="E267" s="257" t="s">
        <v>35</v>
      </c>
      <c r="F267" s="258" t="s">
        <v>270</v>
      </c>
      <c r="G267" s="256"/>
      <c r="H267" s="259">
        <v>0.92000000000000004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267</v>
      </c>
      <c r="AU267" s="265" t="s">
        <v>87</v>
      </c>
      <c r="AV267" s="15" t="s">
        <v>263</v>
      </c>
      <c r="AW267" s="15" t="s">
        <v>37</v>
      </c>
      <c r="AX267" s="15" t="s">
        <v>85</v>
      </c>
      <c r="AY267" s="265" t="s">
        <v>258</v>
      </c>
    </row>
    <row r="268" s="2" customFormat="1" ht="55.5" customHeight="1">
      <c r="A268" s="40"/>
      <c r="B268" s="41"/>
      <c r="C268" s="216" t="s">
        <v>711</v>
      </c>
      <c r="D268" s="216" t="s">
        <v>260</v>
      </c>
      <c r="E268" s="217" t="s">
        <v>2277</v>
      </c>
      <c r="F268" s="218" t="s">
        <v>2278</v>
      </c>
      <c r="G268" s="219" t="s">
        <v>484</v>
      </c>
      <c r="H268" s="220">
        <v>10</v>
      </c>
      <c r="I268" s="221"/>
      <c r="J268" s="222">
        <f>ROUND(I268*H268,2)</f>
        <v>0</v>
      </c>
      <c r="K268" s="218" t="s">
        <v>35</v>
      </c>
      <c r="L268" s="46"/>
      <c r="M268" s="223" t="s">
        <v>35</v>
      </c>
      <c r="N268" s="224" t="s">
        <v>49</v>
      </c>
      <c r="O268" s="86"/>
      <c r="P268" s="225">
        <f>O268*H268</f>
        <v>0</v>
      </c>
      <c r="Q268" s="225">
        <v>0.02845</v>
      </c>
      <c r="R268" s="225">
        <f>Q268*H268</f>
        <v>0.28449999999999998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263</v>
      </c>
      <c r="AT268" s="227" t="s">
        <v>260</v>
      </c>
      <c r="AU268" s="227" t="s">
        <v>87</v>
      </c>
      <c r="AY268" s="19" t="s">
        <v>258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85</v>
      </c>
      <c r="BK268" s="228">
        <f>ROUND(I268*H268,2)</f>
        <v>0</v>
      </c>
      <c r="BL268" s="19" t="s">
        <v>263</v>
      </c>
      <c r="BM268" s="227" t="s">
        <v>2279</v>
      </c>
    </row>
    <row r="269" s="2" customFormat="1" ht="33" customHeight="1">
      <c r="A269" s="40"/>
      <c r="B269" s="41"/>
      <c r="C269" s="279" t="s">
        <v>716</v>
      </c>
      <c r="D269" s="279" t="s">
        <v>419</v>
      </c>
      <c r="E269" s="280" t="s">
        <v>2280</v>
      </c>
      <c r="F269" s="281" t="s">
        <v>2281</v>
      </c>
      <c r="G269" s="282" t="s">
        <v>1058</v>
      </c>
      <c r="H269" s="283">
        <v>2</v>
      </c>
      <c r="I269" s="284"/>
      <c r="J269" s="285">
        <f>ROUND(I269*H269,2)</f>
        <v>0</v>
      </c>
      <c r="K269" s="281" t="s">
        <v>35</v>
      </c>
      <c r="L269" s="286"/>
      <c r="M269" s="287" t="s">
        <v>35</v>
      </c>
      <c r="N269" s="288" t="s">
        <v>49</v>
      </c>
      <c r="O269" s="86"/>
      <c r="P269" s="225">
        <f>O269*H269</f>
        <v>0</v>
      </c>
      <c r="Q269" s="225">
        <v>1.6000000000000001</v>
      </c>
      <c r="R269" s="225">
        <f>Q269*H269</f>
        <v>3.2000000000000002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197</v>
      </c>
      <c r="AT269" s="227" t="s">
        <v>419</v>
      </c>
      <c r="AU269" s="227" t="s">
        <v>87</v>
      </c>
      <c r="AY269" s="19" t="s">
        <v>258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85</v>
      </c>
      <c r="BK269" s="228">
        <f>ROUND(I269*H269,2)</f>
        <v>0</v>
      </c>
      <c r="BL269" s="19" t="s">
        <v>263</v>
      </c>
      <c r="BM269" s="227" t="s">
        <v>2282</v>
      </c>
    </row>
    <row r="270" s="2" customFormat="1" ht="33" customHeight="1">
      <c r="A270" s="40"/>
      <c r="B270" s="41"/>
      <c r="C270" s="279" t="s">
        <v>721</v>
      </c>
      <c r="D270" s="279" t="s">
        <v>419</v>
      </c>
      <c r="E270" s="280" t="s">
        <v>2283</v>
      </c>
      <c r="F270" s="281" t="s">
        <v>2284</v>
      </c>
      <c r="G270" s="282" t="s">
        <v>1058</v>
      </c>
      <c r="H270" s="283">
        <v>6</v>
      </c>
      <c r="I270" s="284"/>
      <c r="J270" s="285">
        <f>ROUND(I270*H270,2)</f>
        <v>0</v>
      </c>
      <c r="K270" s="281" t="s">
        <v>35</v>
      </c>
      <c r="L270" s="286"/>
      <c r="M270" s="287" t="s">
        <v>35</v>
      </c>
      <c r="N270" s="288" t="s">
        <v>49</v>
      </c>
      <c r="O270" s="86"/>
      <c r="P270" s="225">
        <f>O270*H270</f>
        <v>0</v>
      </c>
      <c r="Q270" s="225">
        <v>1.6499999999999999</v>
      </c>
      <c r="R270" s="225">
        <f>Q270*H270</f>
        <v>9.8999999999999986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197</v>
      </c>
      <c r="AT270" s="227" t="s">
        <v>419</v>
      </c>
      <c r="AU270" s="227" t="s">
        <v>87</v>
      </c>
      <c r="AY270" s="19" t="s">
        <v>258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85</v>
      </c>
      <c r="BK270" s="228">
        <f>ROUND(I270*H270,2)</f>
        <v>0</v>
      </c>
      <c r="BL270" s="19" t="s">
        <v>263</v>
      </c>
      <c r="BM270" s="227" t="s">
        <v>2285</v>
      </c>
    </row>
    <row r="271" s="2" customFormat="1" ht="33" customHeight="1">
      <c r="A271" s="40"/>
      <c r="B271" s="41"/>
      <c r="C271" s="279" t="s">
        <v>726</v>
      </c>
      <c r="D271" s="279" t="s">
        <v>419</v>
      </c>
      <c r="E271" s="280" t="s">
        <v>2286</v>
      </c>
      <c r="F271" s="281" t="s">
        <v>2287</v>
      </c>
      <c r="G271" s="282" t="s">
        <v>1058</v>
      </c>
      <c r="H271" s="283">
        <v>2</v>
      </c>
      <c r="I271" s="284"/>
      <c r="J271" s="285">
        <f>ROUND(I271*H271,2)</f>
        <v>0</v>
      </c>
      <c r="K271" s="281" t="s">
        <v>35</v>
      </c>
      <c r="L271" s="286"/>
      <c r="M271" s="287" t="s">
        <v>35</v>
      </c>
      <c r="N271" s="288" t="s">
        <v>49</v>
      </c>
      <c r="O271" s="86"/>
      <c r="P271" s="225">
        <f>O271*H271</f>
        <v>0</v>
      </c>
      <c r="Q271" s="225">
        <v>1.6499999999999999</v>
      </c>
      <c r="R271" s="225">
        <f>Q271*H271</f>
        <v>3.2999999999999998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197</v>
      </c>
      <c r="AT271" s="227" t="s">
        <v>419</v>
      </c>
      <c r="AU271" s="227" t="s">
        <v>87</v>
      </c>
      <c r="AY271" s="19" t="s">
        <v>258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85</v>
      </c>
      <c r="BK271" s="228">
        <f>ROUND(I271*H271,2)</f>
        <v>0</v>
      </c>
      <c r="BL271" s="19" t="s">
        <v>263</v>
      </c>
      <c r="BM271" s="227" t="s">
        <v>2288</v>
      </c>
    </row>
    <row r="272" s="2" customFormat="1" ht="24.15" customHeight="1">
      <c r="A272" s="40"/>
      <c r="B272" s="41"/>
      <c r="C272" s="216" t="s">
        <v>731</v>
      </c>
      <c r="D272" s="216" t="s">
        <v>260</v>
      </c>
      <c r="E272" s="217" t="s">
        <v>2289</v>
      </c>
      <c r="F272" s="218" t="s">
        <v>2290</v>
      </c>
      <c r="G272" s="219" t="s">
        <v>156</v>
      </c>
      <c r="H272" s="220">
        <v>14.388999999999999</v>
      </c>
      <c r="I272" s="221"/>
      <c r="J272" s="222">
        <f>ROUND(I272*H272,2)</f>
        <v>0</v>
      </c>
      <c r="K272" s="218" t="s">
        <v>273</v>
      </c>
      <c r="L272" s="46"/>
      <c r="M272" s="223" t="s">
        <v>35</v>
      </c>
      <c r="N272" s="224" t="s">
        <v>49</v>
      </c>
      <c r="O272" s="86"/>
      <c r="P272" s="225">
        <f>O272*H272</f>
        <v>0</v>
      </c>
      <c r="Q272" s="225">
        <v>2.5019800000000001</v>
      </c>
      <c r="R272" s="225">
        <f>Q272*H272</f>
        <v>36.000990219999998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263</v>
      </c>
      <c r="AT272" s="227" t="s">
        <v>260</v>
      </c>
      <c r="AU272" s="227" t="s">
        <v>87</v>
      </c>
      <c r="AY272" s="19" t="s">
        <v>258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85</v>
      </c>
      <c r="BK272" s="228">
        <f>ROUND(I272*H272,2)</f>
        <v>0</v>
      </c>
      <c r="BL272" s="19" t="s">
        <v>263</v>
      </c>
      <c r="BM272" s="227" t="s">
        <v>2291</v>
      </c>
    </row>
    <row r="273" s="2" customFormat="1">
      <c r="A273" s="40"/>
      <c r="B273" s="41"/>
      <c r="C273" s="42"/>
      <c r="D273" s="266" t="s">
        <v>275</v>
      </c>
      <c r="E273" s="42"/>
      <c r="F273" s="267" t="s">
        <v>2292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275</v>
      </c>
      <c r="AU273" s="19" t="s">
        <v>87</v>
      </c>
    </row>
    <row r="274" s="13" customFormat="1">
      <c r="A274" s="13"/>
      <c r="B274" s="234"/>
      <c r="C274" s="235"/>
      <c r="D274" s="229" t="s">
        <v>267</v>
      </c>
      <c r="E274" s="236" t="s">
        <v>35</v>
      </c>
      <c r="F274" s="237" t="s">
        <v>2293</v>
      </c>
      <c r="G274" s="235"/>
      <c r="H274" s="236" t="s">
        <v>35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267</v>
      </c>
      <c r="AU274" s="243" t="s">
        <v>87</v>
      </c>
      <c r="AV274" s="13" t="s">
        <v>85</v>
      </c>
      <c r="AW274" s="13" t="s">
        <v>37</v>
      </c>
      <c r="AX274" s="13" t="s">
        <v>78</v>
      </c>
      <c r="AY274" s="243" t="s">
        <v>258</v>
      </c>
    </row>
    <row r="275" s="14" customFormat="1">
      <c r="A275" s="14"/>
      <c r="B275" s="244"/>
      <c r="C275" s="245"/>
      <c r="D275" s="229" t="s">
        <v>267</v>
      </c>
      <c r="E275" s="246" t="s">
        <v>35</v>
      </c>
      <c r="F275" s="247" t="s">
        <v>2294</v>
      </c>
      <c r="G275" s="245"/>
      <c r="H275" s="248">
        <v>1.1779999999999999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267</v>
      </c>
      <c r="AU275" s="254" t="s">
        <v>87</v>
      </c>
      <c r="AV275" s="14" t="s">
        <v>87</v>
      </c>
      <c r="AW275" s="14" t="s">
        <v>37</v>
      </c>
      <c r="AX275" s="14" t="s">
        <v>78</v>
      </c>
      <c r="AY275" s="254" t="s">
        <v>258</v>
      </c>
    </row>
    <row r="276" s="14" customFormat="1">
      <c r="A276" s="14"/>
      <c r="B276" s="244"/>
      <c r="C276" s="245"/>
      <c r="D276" s="229" t="s">
        <v>267</v>
      </c>
      <c r="E276" s="246" t="s">
        <v>35</v>
      </c>
      <c r="F276" s="247" t="s">
        <v>2295</v>
      </c>
      <c r="G276" s="245"/>
      <c r="H276" s="248">
        <v>2.355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267</v>
      </c>
      <c r="AU276" s="254" t="s">
        <v>87</v>
      </c>
      <c r="AV276" s="14" t="s">
        <v>87</v>
      </c>
      <c r="AW276" s="14" t="s">
        <v>37</v>
      </c>
      <c r="AX276" s="14" t="s">
        <v>78</v>
      </c>
      <c r="AY276" s="254" t="s">
        <v>258</v>
      </c>
    </row>
    <row r="277" s="14" customFormat="1">
      <c r="A277" s="14"/>
      <c r="B277" s="244"/>
      <c r="C277" s="245"/>
      <c r="D277" s="229" t="s">
        <v>267</v>
      </c>
      <c r="E277" s="246" t="s">
        <v>35</v>
      </c>
      <c r="F277" s="247" t="s">
        <v>2296</v>
      </c>
      <c r="G277" s="245"/>
      <c r="H277" s="248">
        <v>2.355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267</v>
      </c>
      <c r="AU277" s="254" t="s">
        <v>87</v>
      </c>
      <c r="AV277" s="14" t="s">
        <v>87</v>
      </c>
      <c r="AW277" s="14" t="s">
        <v>37</v>
      </c>
      <c r="AX277" s="14" t="s">
        <v>78</v>
      </c>
      <c r="AY277" s="254" t="s">
        <v>258</v>
      </c>
    </row>
    <row r="278" s="16" customFormat="1">
      <c r="A278" s="16"/>
      <c r="B278" s="268"/>
      <c r="C278" s="269"/>
      <c r="D278" s="229" t="s">
        <v>267</v>
      </c>
      <c r="E278" s="270" t="s">
        <v>35</v>
      </c>
      <c r="F278" s="271" t="s">
        <v>278</v>
      </c>
      <c r="G278" s="269"/>
      <c r="H278" s="272">
        <v>5.8879999999999999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8" t="s">
        <v>267</v>
      </c>
      <c r="AU278" s="278" t="s">
        <v>87</v>
      </c>
      <c r="AV278" s="16" t="s">
        <v>126</v>
      </c>
      <c r="AW278" s="16" t="s">
        <v>37</v>
      </c>
      <c r="AX278" s="16" t="s">
        <v>78</v>
      </c>
      <c r="AY278" s="278" t="s">
        <v>258</v>
      </c>
    </row>
    <row r="279" s="14" customFormat="1">
      <c r="A279" s="14"/>
      <c r="B279" s="244"/>
      <c r="C279" s="245"/>
      <c r="D279" s="229" t="s">
        <v>267</v>
      </c>
      <c r="E279" s="246" t="s">
        <v>35</v>
      </c>
      <c r="F279" s="247" t="s">
        <v>2297</v>
      </c>
      <c r="G279" s="245"/>
      <c r="H279" s="248">
        <v>1.6240000000000001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267</v>
      </c>
      <c r="AU279" s="254" t="s">
        <v>87</v>
      </c>
      <c r="AV279" s="14" t="s">
        <v>87</v>
      </c>
      <c r="AW279" s="14" t="s">
        <v>37</v>
      </c>
      <c r="AX279" s="14" t="s">
        <v>78</v>
      </c>
      <c r="AY279" s="254" t="s">
        <v>258</v>
      </c>
    </row>
    <row r="280" s="16" customFormat="1">
      <c r="A280" s="16"/>
      <c r="B280" s="268"/>
      <c r="C280" s="269"/>
      <c r="D280" s="229" t="s">
        <v>267</v>
      </c>
      <c r="E280" s="270" t="s">
        <v>35</v>
      </c>
      <c r="F280" s="271" t="s">
        <v>278</v>
      </c>
      <c r="G280" s="269"/>
      <c r="H280" s="272">
        <v>1.6240000000000001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8" t="s">
        <v>267</v>
      </c>
      <c r="AU280" s="278" t="s">
        <v>87</v>
      </c>
      <c r="AV280" s="16" t="s">
        <v>126</v>
      </c>
      <c r="AW280" s="16" t="s">
        <v>37</v>
      </c>
      <c r="AX280" s="16" t="s">
        <v>78</v>
      </c>
      <c r="AY280" s="278" t="s">
        <v>258</v>
      </c>
    </row>
    <row r="281" s="13" customFormat="1">
      <c r="A281" s="13"/>
      <c r="B281" s="234"/>
      <c r="C281" s="235"/>
      <c r="D281" s="229" t="s">
        <v>267</v>
      </c>
      <c r="E281" s="236" t="s">
        <v>35</v>
      </c>
      <c r="F281" s="237" t="s">
        <v>2298</v>
      </c>
      <c r="G281" s="235"/>
      <c r="H281" s="236" t="s">
        <v>35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267</v>
      </c>
      <c r="AU281" s="243" t="s">
        <v>87</v>
      </c>
      <c r="AV281" s="13" t="s">
        <v>85</v>
      </c>
      <c r="AW281" s="13" t="s">
        <v>37</v>
      </c>
      <c r="AX281" s="13" t="s">
        <v>78</v>
      </c>
      <c r="AY281" s="243" t="s">
        <v>258</v>
      </c>
    </row>
    <row r="282" s="14" customFormat="1">
      <c r="A282" s="14"/>
      <c r="B282" s="244"/>
      <c r="C282" s="245"/>
      <c r="D282" s="229" t="s">
        <v>267</v>
      </c>
      <c r="E282" s="246" t="s">
        <v>35</v>
      </c>
      <c r="F282" s="247" t="s">
        <v>2299</v>
      </c>
      <c r="G282" s="245"/>
      <c r="H282" s="248">
        <v>2.1160000000000001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267</v>
      </c>
      <c r="AU282" s="254" t="s">
        <v>87</v>
      </c>
      <c r="AV282" s="14" t="s">
        <v>87</v>
      </c>
      <c r="AW282" s="14" t="s">
        <v>37</v>
      </c>
      <c r="AX282" s="14" t="s">
        <v>78</v>
      </c>
      <c r="AY282" s="254" t="s">
        <v>258</v>
      </c>
    </row>
    <row r="283" s="14" customFormat="1">
      <c r="A283" s="14"/>
      <c r="B283" s="244"/>
      <c r="C283" s="245"/>
      <c r="D283" s="229" t="s">
        <v>267</v>
      </c>
      <c r="E283" s="246" t="s">
        <v>35</v>
      </c>
      <c r="F283" s="247" t="s">
        <v>2300</v>
      </c>
      <c r="G283" s="245"/>
      <c r="H283" s="248">
        <v>4.7610000000000001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267</v>
      </c>
      <c r="AU283" s="254" t="s">
        <v>87</v>
      </c>
      <c r="AV283" s="14" t="s">
        <v>87</v>
      </c>
      <c r="AW283" s="14" t="s">
        <v>37</v>
      </c>
      <c r="AX283" s="14" t="s">
        <v>78</v>
      </c>
      <c r="AY283" s="254" t="s">
        <v>258</v>
      </c>
    </row>
    <row r="284" s="16" customFormat="1">
      <c r="A284" s="16"/>
      <c r="B284" s="268"/>
      <c r="C284" s="269"/>
      <c r="D284" s="229" t="s">
        <v>267</v>
      </c>
      <c r="E284" s="270" t="s">
        <v>35</v>
      </c>
      <c r="F284" s="271" t="s">
        <v>278</v>
      </c>
      <c r="G284" s="269"/>
      <c r="H284" s="272">
        <v>6.8769999999999998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8" t="s">
        <v>267</v>
      </c>
      <c r="AU284" s="278" t="s">
        <v>87</v>
      </c>
      <c r="AV284" s="16" t="s">
        <v>126</v>
      </c>
      <c r="AW284" s="16" t="s">
        <v>37</v>
      </c>
      <c r="AX284" s="16" t="s">
        <v>78</v>
      </c>
      <c r="AY284" s="278" t="s">
        <v>258</v>
      </c>
    </row>
    <row r="285" s="15" customFormat="1">
      <c r="A285" s="15"/>
      <c r="B285" s="255"/>
      <c r="C285" s="256"/>
      <c r="D285" s="229" t="s">
        <v>267</v>
      </c>
      <c r="E285" s="257" t="s">
        <v>2039</v>
      </c>
      <c r="F285" s="258" t="s">
        <v>270</v>
      </c>
      <c r="G285" s="256"/>
      <c r="H285" s="259">
        <v>14.388999999999999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267</v>
      </c>
      <c r="AU285" s="265" t="s">
        <v>87</v>
      </c>
      <c r="AV285" s="15" t="s">
        <v>263</v>
      </c>
      <c r="AW285" s="15" t="s">
        <v>37</v>
      </c>
      <c r="AX285" s="15" t="s">
        <v>85</v>
      </c>
      <c r="AY285" s="265" t="s">
        <v>258</v>
      </c>
    </row>
    <row r="286" s="2" customFormat="1" ht="24.15" customHeight="1">
      <c r="A286" s="40"/>
      <c r="B286" s="41"/>
      <c r="C286" s="216" t="s">
        <v>736</v>
      </c>
      <c r="D286" s="216" t="s">
        <v>260</v>
      </c>
      <c r="E286" s="217" t="s">
        <v>2301</v>
      </c>
      <c r="F286" s="218" t="s">
        <v>2302</v>
      </c>
      <c r="G286" s="219" t="s">
        <v>117</v>
      </c>
      <c r="H286" s="220">
        <v>83.569999999999993</v>
      </c>
      <c r="I286" s="221"/>
      <c r="J286" s="222">
        <f>ROUND(I286*H286,2)</f>
        <v>0</v>
      </c>
      <c r="K286" s="218" t="s">
        <v>273</v>
      </c>
      <c r="L286" s="46"/>
      <c r="M286" s="223" t="s">
        <v>35</v>
      </c>
      <c r="N286" s="224" t="s">
        <v>49</v>
      </c>
      <c r="O286" s="86"/>
      <c r="P286" s="225">
        <f>O286*H286</f>
        <v>0</v>
      </c>
      <c r="Q286" s="225">
        <v>0.0057600000000000004</v>
      </c>
      <c r="R286" s="225">
        <f>Q286*H286</f>
        <v>0.48136319999999999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263</v>
      </c>
      <c r="AT286" s="227" t="s">
        <v>260</v>
      </c>
      <c r="AU286" s="227" t="s">
        <v>87</v>
      </c>
      <c r="AY286" s="19" t="s">
        <v>258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85</v>
      </c>
      <c r="BK286" s="228">
        <f>ROUND(I286*H286,2)</f>
        <v>0</v>
      </c>
      <c r="BL286" s="19" t="s">
        <v>263</v>
      </c>
      <c r="BM286" s="227" t="s">
        <v>2303</v>
      </c>
    </row>
    <row r="287" s="2" customFormat="1">
      <c r="A287" s="40"/>
      <c r="B287" s="41"/>
      <c r="C287" s="42"/>
      <c r="D287" s="266" t="s">
        <v>275</v>
      </c>
      <c r="E287" s="42"/>
      <c r="F287" s="267" t="s">
        <v>2304</v>
      </c>
      <c r="G287" s="42"/>
      <c r="H287" s="42"/>
      <c r="I287" s="231"/>
      <c r="J287" s="42"/>
      <c r="K287" s="42"/>
      <c r="L287" s="46"/>
      <c r="M287" s="232"/>
      <c r="N287" s="23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275</v>
      </c>
      <c r="AU287" s="19" t="s">
        <v>87</v>
      </c>
    </row>
    <row r="288" s="13" customFormat="1">
      <c r="A288" s="13"/>
      <c r="B288" s="234"/>
      <c r="C288" s="235"/>
      <c r="D288" s="229" t="s">
        <v>267</v>
      </c>
      <c r="E288" s="236" t="s">
        <v>35</v>
      </c>
      <c r="F288" s="237" t="s">
        <v>2293</v>
      </c>
      <c r="G288" s="235"/>
      <c r="H288" s="236" t="s">
        <v>35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267</v>
      </c>
      <c r="AU288" s="243" t="s">
        <v>87</v>
      </c>
      <c r="AV288" s="13" t="s">
        <v>85</v>
      </c>
      <c r="AW288" s="13" t="s">
        <v>37</v>
      </c>
      <c r="AX288" s="13" t="s">
        <v>78</v>
      </c>
      <c r="AY288" s="243" t="s">
        <v>258</v>
      </c>
    </row>
    <row r="289" s="14" customFormat="1">
      <c r="A289" s="14"/>
      <c r="B289" s="244"/>
      <c r="C289" s="245"/>
      <c r="D289" s="229" t="s">
        <v>267</v>
      </c>
      <c r="E289" s="246" t="s">
        <v>35</v>
      </c>
      <c r="F289" s="247" t="s">
        <v>2305</v>
      </c>
      <c r="G289" s="245"/>
      <c r="H289" s="248">
        <v>9.4199999999999999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267</v>
      </c>
      <c r="AU289" s="254" t="s">
        <v>87</v>
      </c>
      <c r="AV289" s="14" t="s">
        <v>87</v>
      </c>
      <c r="AW289" s="14" t="s">
        <v>37</v>
      </c>
      <c r="AX289" s="14" t="s">
        <v>78</v>
      </c>
      <c r="AY289" s="254" t="s">
        <v>258</v>
      </c>
    </row>
    <row r="290" s="14" customFormat="1">
      <c r="A290" s="14"/>
      <c r="B290" s="244"/>
      <c r="C290" s="245"/>
      <c r="D290" s="229" t="s">
        <v>267</v>
      </c>
      <c r="E290" s="246" t="s">
        <v>35</v>
      </c>
      <c r="F290" s="247" t="s">
        <v>2306</v>
      </c>
      <c r="G290" s="245"/>
      <c r="H290" s="248">
        <v>9.4199999999999999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267</v>
      </c>
      <c r="AU290" s="254" t="s">
        <v>87</v>
      </c>
      <c r="AV290" s="14" t="s">
        <v>87</v>
      </c>
      <c r="AW290" s="14" t="s">
        <v>37</v>
      </c>
      <c r="AX290" s="14" t="s">
        <v>78</v>
      </c>
      <c r="AY290" s="254" t="s">
        <v>258</v>
      </c>
    </row>
    <row r="291" s="14" customFormat="1">
      <c r="A291" s="14"/>
      <c r="B291" s="244"/>
      <c r="C291" s="245"/>
      <c r="D291" s="229" t="s">
        <v>267</v>
      </c>
      <c r="E291" s="246" t="s">
        <v>35</v>
      </c>
      <c r="F291" s="247" t="s">
        <v>2307</v>
      </c>
      <c r="G291" s="245"/>
      <c r="H291" s="248">
        <v>9.4199999999999999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267</v>
      </c>
      <c r="AU291" s="254" t="s">
        <v>87</v>
      </c>
      <c r="AV291" s="14" t="s">
        <v>87</v>
      </c>
      <c r="AW291" s="14" t="s">
        <v>37</v>
      </c>
      <c r="AX291" s="14" t="s">
        <v>78</v>
      </c>
      <c r="AY291" s="254" t="s">
        <v>258</v>
      </c>
    </row>
    <row r="292" s="16" customFormat="1">
      <c r="A292" s="16"/>
      <c r="B292" s="268"/>
      <c r="C292" s="269"/>
      <c r="D292" s="229" t="s">
        <v>267</v>
      </c>
      <c r="E292" s="270" t="s">
        <v>35</v>
      </c>
      <c r="F292" s="271" t="s">
        <v>278</v>
      </c>
      <c r="G292" s="269"/>
      <c r="H292" s="272">
        <v>28.260000000000002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8" t="s">
        <v>267</v>
      </c>
      <c r="AU292" s="278" t="s">
        <v>87</v>
      </c>
      <c r="AV292" s="16" t="s">
        <v>126</v>
      </c>
      <c r="AW292" s="16" t="s">
        <v>37</v>
      </c>
      <c r="AX292" s="16" t="s">
        <v>78</v>
      </c>
      <c r="AY292" s="278" t="s">
        <v>258</v>
      </c>
    </row>
    <row r="293" s="14" customFormat="1">
      <c r="A293" s="14"/>
      <c r="B293" s="244"/>
      <c r="C293" s="245"/>
      <c r="D293" s="229" t="s">
        <v>267</v>
      </c>
      <c r="E293" s="246" t="s">
        <v>35</v>
      </c>
      <c r="F293" s="247" t="s">
        <v>2308</v>
      </c>
      <c r="G293" s="245"/>
      <c r="H293" s="248">
        <v>12.99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267</v>
      </c>
      <c r="AU293" s="254" t="s">
        <v>87</v>
      </c>
      <c r="AV293" s="14" t="s">
        <v>87</v>
      </c>
      <c r="AW293" s="14" t="s">
        <v>37</v>
      </c>
      <c r="AX293" s="14" t="s">
        <v>78</v>
      </c>
      <c r="AY293" s="254" t="s">
        <v>258</v>
      </c>
    </row>
    <row r="294" s="16" customFormat="1">
      <c r="A294" s="16"/>
      <c r="B294" s="268"/>
      <c r="C294" s="269"/>
      <c r="D294" s="229" t="s">
        <v>267</v>
      </c>
      <c r="E294" s="270" t="s">
        <v>35</v>
      </c>
      <c r="F294" s="271" t="s">
        <v>278</v>
      </c>
      <c r="G294" s="269"/>
      <c r="H294" s="272">
        <v>12.99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8" t="s">
        <v>267</v>
      </c>
      <c r="AU294" s="278" t="s">
        <v>87</v>
      </c>
      <c r="AV294" s="16" t="s">
        <v>126</v>
      </c>
      <c r="AW294" s="16" t="s">
        <v>37</v>
      </c>
      <c r="AX294" s="16" t="s">
        <v>78</v>
      </c>
      <c r="AY294" s="278" t="s">
        <v>258</v>
      </c>
    </row>
    <row r="295" s="13" customFormat="1">
      <c r="A295" s="13"/>
      <c r="B295" s="234"/>
      <c r="C295" s="235"/>
      <c r="D295" s="229" t="s">
        <v>267</v>
      </c>
      <c r="E295" s="236" t="s">
        <v>35</v>
      </c>
      <c r="F295" s="237" t="s">
        <v>2298</v>
      </c>
      <c r="G295" s="235"/>
      <c r="H295" s="236" t="s">
        <v>35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267</v>
      </c>
      <c r="AU295" s="243" t="s">
        <v>87</v>
      </c>
      <c r="AV295" s="13" t="s">
        <v>85</v>
      </c>
      <c r="AW295" s="13" t="s">
        <v>37</v>
      </c>
      <c r="AX295" s="13" t="s">
        <v>78</v>
      </c>
      <c r="AY295" s="243" t="s">
        <v>258</v>
      </c>
    </row>
    <row r="296" s="14" customFormat="1">
      <c r="A296" s="14"/>
      <c r="B296" s="244"/>
      <c r="C296" s="245"/>
      <c r="D296" s="229" t="s">
        <v>267</v>
      </c>
      <c r="E296" s="246" t="s">
        <v>35</v>
      </c>
      <c r="F296" s="247" t="s">
        <v>2309</v>
      </c>
      <c r="G296" s="245"/>
      <c r="H296" s="248">
        <v>10.58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267</v>
      </c>
      <c r="AU296" s="254" t="s">
        <v>87</v>
      </c>
      <c r="AV296" s="14" t="s">
        <v>87</v>
      </c>
      <c r="AW296" s="14" t="s">
        <v>37</v>
      </c>
      <c r="AX296" s="14" t="s">
        <v>78</v>
      </c>
      <c r="AY296" s="254" t="s">
        <v>258</v>
      </c>
    </row>
    <row r="297" s="14" customFormat="1">
      <c r="A297" s="14"/>
      <c r="B297" s="244"/>
      <c r="C297" s="245"/>
      <c r="D297" s="229" t="s">
        <v>267</v>
      </c>
      <c r="E297" s="246" t="s">
        <v>35</v>
      </c>
      <c r="F297" s="247" t="s">
        <v>2310</v>
      </c>
      <c r="G297" s="245"/>
      <c r="H297" s="248">
        <v>31.739999999999998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267</v>
      </c>
      <c r="AU297" s="254" t="s">
        <v>87</v>
      </c>
      <c r="AV297" s="14" t="s">
        <v>87</v>
      </c>
      <c r="AW297" s="14" t="s">
        <v>37</v>
      </c>
      <c r="AX297" s="14" t="s">
        <v>78</v>
      </c>
      <c r="AY297" s="254" t="s">
        <v>258</v>
      </c>
    </row>
    <row r="298" s="16" customFormat="1">
      <c r="A298" s="16"/>
      <c r="B298" s="268"/>
      <c r="C298" s="269"/>
      <c r="D298" s="229" t="s">
        <v>267</v>
      </c>
      <c r="E298" s="270" t="s">
        <v>35</v>
      </c>
      <c r="F298" s="271" t="s">
        <v>278</v>
      </c>
      <c r="G298" s="269"/>
      <c r="H298" s="272">
        <v>42.32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8" t="s">
        <v>267</v>
      </c>
      <c r="AU298" s="278" t="s">
        <v>87</v>
      </c>
      <c r="AV298" s="16" t="s">
        <v>126</v>
      </c>
      <c r="AW298" s="16" t="s">
        <v>37</v>
      </c>
      <c r="AX298" s="16" t="s">
        <v>78</v>
      </c>
      <c r="AY298" s="278" t="s">
        <v>258</v>
      </c>
    </row>
    <row r="299" s="15" customFormat="1">
      <c r="A299" s="15"/>
      <c r="B299" s="255"/>
      <c r="C299" s="256"/>
      <c r="D299" s="229" t="s">
        <v>267</v>
      </c>
      <c r="E299" s="257" t="s">
        <v>35</v>
      </c>
      <c r="F299" s="258" t="s">
        <v>270</v>
      </c>
      <c r="G299" s="256"/>
      <c r="H299" s="259">
        <v>83.569999999999993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267</v>
      </c>
      <c r="AU299" s="265" t="s">
        <v>87</v>
      </c>
      <c r="AV299" s="15" t="s">
        <v>263</v>
      </c>
      <c r="AW299" s="15" t="s">
        <v>37</v>
      </c>
      <c r="AX299" s="15" t="s">
        <v>85</v>
      </c>
      <c r="AY299" s="265" t="s">
        <v>258</v>
      </c>
    </row>
    <row r="300" s="2" customFormat="1" ht="24.15" customHeight="1">
      <c r="A300" s="40"/>
      <c r="B300" s="41"/>
      <c r="C300" s="216" t="s">
        <v>741</v>
      </c>
      <c r="D300" s="216" t="s">
        <v>260</v>
      </c>
      <c r="E300" s="217" t="s">
        <v>2311</v>
      </c>
      <c r="F300" s="218" t="s">
        <v>2312</v>
      </c>
      <c r="G300" s="219" t="s">
        <v>117</v>
      </c>
      <c r="H300" s="220">
        <v>83.569999999999993</v>
      </c>
      <c r="I300" s="221"/>
      <c r="J300" s="222">
        <f>ROUND(I300*H300,2)</f>
        <v>0</v>
      </c>
      <c r="K300" s="218" t="s">
        <v>273</v>
      </c>
      <c r="L300" s="46"/>
      <c r="M300" s="223" t="s">
        <v>35</v>
      </c>
      <c r="N300" s="224" t="s">
        <v>49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263</v>
      </c>
      <c r="AT300" s="227" t="s">
        <v>260</v>
      </c>
      <c r="AU300" s="227" t="s">
        <v>87</v>
      </c>
      <c r="AY300" s="19" t="s">
        <v>258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85</v>
      </c>
      <c r="BK300" s="228">
        <f>ROUND(I300*H300,2)</f>
        <v>0</v>
      </c>
      <c r="BL300" s="19" t="s">
        <v>263</v>
      </c>
      <c r="BM300" s="227" t="s">
        <v>2313</v>
      </c>
    </row>
    <row r="301" s="2" customFormat="1">
      <c r="A301" s="40"/>
      <c r="B301" s="41"/>
      <c r="C301" s="42"/>
      <c r="D301" s="266" t="s">
        <v>275</v>
      </c>
      <c r="E301" s="42"/>
      <c r="F301" s="267" t="s">
        <v>2314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275</v>
      </c>
      <c r="AU301" s="19" t="s">
        <v>87</v>
      </c>
    </row>
    <row r="302" s="2" customFormat="1" ht="24.15" customHeight="1">
      <c r="A302" s="40"/>
      <c r="B302" s="41"/>
      <c r="C302" s="216" t="s">
        <v>746</v>
      </c>
      <c r="D302" s="216" t="s">
        <v>260</v>
      </c>
      <c r="E302" s="217" t="s">
        <v>2315</v>
      </c>
      <c r="F302" s="218" t="s">
        <v>2316</v>
      </c>
      <c r="G302" s="219" t="s">
        <v>402</v>
      </c>
      <c r="H302" s="220">
        <v>2.5899999999999999</v>
      </c>
      <c r="I302" s="221"/>
      <c r="J302" s="222">
        <f>ROUND(I302*H302,2)</f>
        <v>0</v>
      </c>
      <c r="K302" s="218" t="s">
        <v>273</v>
      </c>
      <c r="L302" s="46"/>
      <c r="M302" s="223" t="s">
        <v>35</v>
      </c>
      <c r="N302" s="224" t="s">
        <v>49</v>
      </c>
      <c r="O302" s="86"/>
      <c r="P302" s="225">
        <f>O302*H302</f>
        <v>0</v>
      </c>
      <c r="Q302" s="225">
        <v>1.05291</v>
      </c>
      <c r="R302" s="225">
        <f>Q302*H302</f>
        <v>2.7270368999999999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263</v>
      </c>
      <c r="AT302" s="227" t="s">
        <v>260</v>
      </c>
      <c r="AU302" s="227" t="s">
        <v>87</v>
      </c>
      <c r="AY302" s="19" t="s">
        <v>258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85</v>
      </c>
      <c r="BK302" s="228">
        <f>ROUND(I302*H302,2)</f>
        <v>0</v>
      </c>
      <c r="BL302" s="19" t="s">
        <v>263</v>
      </c>
      <c r="BM302" s="227" t="s">
        <v>2317</v>
      </c>
    </row>
    <row r="303" s="2" customFormat="1">
      <c r="A303" s="40"/>
      <c r="B303" s="41"/>
      <c r="C303" s="42"/>
      <c r="D303" s="266" t="s">
        <v>275</v>
      </c>
      <c r="E303" s="42"/>
      <c r="F303" s="267" t="s">
        <v>2318</v>
      </c>
      <c r="G303" s="42"/>
      <c r="H303" s="42"/>
      <c r="I303" s="231"/>
      <c r="J303" s="42"/>
      <c r="K303" s="42"/>
      <c r="L303" s="46"/>
      <c r="M303" s="232"/>
      <c r="N303" s="23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275</v>
      </c>
      <c r="AU303" s="19" t="s">
        <v>87</v>
      </c>
    </row>
    <row r="304" s="14" customFormat="1">
      <c r="A304" s="14"/>
      <c r="B304" s="244"/>
      <c r="C304" s="245"/>
      <c r="D304" s="229" t="s">
        <v>267</v>
      </c>
      <c r="E304" s="246" t="s">
        <v>35</v>
      </c>
      <c r="F304" s="247" t="s">
        <v>2319</v>
      </c>
      <c r="G304" s="245"/>
      <c r="H304" s="248">
        <v>2.5899999999999999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267</v>
      </c>
      <c r="AU304" s="254" t="s">
        <v>87</v>
      </c>
      <c r="AV304" s="14" t="s">
        <v>87</v>
      </c>
      <c r="AW304" s="14" t="s">
        <v>37</v>
      </c>
      <c r="AX304" s="14" t="s">
        <v>85</v>
      </c>
      <c r="AY304" s="254" t="s">
        <v>258</v>
      </c>
    </row>
    <row r="305" s="12" customFormat="1" ht="22.8" customHeight="1">
      <c r="A305" s="12"/>
      <c r="B305" s="200"/>
      <c r="C305" s="201"/>
      <c r="D305" s="202" t="s">
        <v>77</v>
      </c>
      <c r="E305" s="214" t="s">
        <v>205</v>
      </c>
      <c r="F305" s="214" t="s">
        <v>639</v>
      </c>
      <c r="G305" s="201"/>
      <c r="H305" s="201"/>
      <c r="I305" s="204"/>
      <c r="J305" s="215">
        <f>BK305</f>
        <v>0</v>
      </c>
      <c r="K305" s="201"/>
      <c r="L305" s="206"/>
      <c r="M305" s="207"/>
      <c r="N305" s="208"/>
      <c r="O305" s="208"/>
      <c r="P305" s="209">
        <f>SUM(P306:P316)</f>
        <v>0</v>
      </c>
      <c r="Q305" s="208"/>
      <c r="R305" s="209">
        <f>SUM(R306:R316)</f>
        <v>14.705337800000001</v>
      </c>
      <c r="S305" s="208"/>
      <c r="T305" s="210">
        <f>SUM(T306:T316)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1" t="s">
        <v>85</v>
      </c>
      <c r="AT305" s="212" t="s">
        <v>77</v>
      </c>
      <c r="AU305" s="212" t="s">
        <v>85</v>
      </c>
      <c r="AY305" s="211" t="s">
        <v>258</v>
      </c>
      <c r="BK305" s="213">
        <f>SUM(BK306:BK316)</f>
        <v>0</v>
      </c>
    </row>
    <row r="306" s="2" customFormat="1" ht="33" customHeight="1">
      <c r="A306" s="40"/>
      <c r="B306" s="41"/>
      <c r="C306" s="216" t="s">
        <v>751</v>
      </c>
      <c r="D306" s="216" t="s">
        <v>260</v>
      </c>
      <c r="E306" s="217" t="s">
        <v>2320</v>
      </c>
      <c r="F306" s="218" t="s">
        <v>2321</v>
      </c>
      <c r="G306" s="219" t="s">
        <v>156</v>
      </c>
      <c r="H306" s="220">
        <v>4.4400000000000004</v>
      </c>
      <c r="I306" s="221"/>
      <c r="J306" s="222">
        <f>ROUND(I306*H306,2)</f>
        <v>0</v>
      </c>
      <c r="K306" s="218" t="s">
        <v>273</v>
      </c>
      <c r="L306" s="46"/>
      <c r="M306" s="223" t="s">
        <v>35</v>
      </c>
      <c r="N306" s="224" t="s">
        <v>49</v>
      </c>
      <c r="O306" s="86"/>
      <c r="P306" s="225">
        <f>O306*H306</f>
        <v>0</v>
      </c>
      <c r="Q306" s="225">
        <v>2.3010199999999998</v>
      </c>
      <c r="R306" s="225">
        <f>Q306*H306</f>
        <v>10.216528800000001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263</v>
      </c>
      <c r="AT306" s="227" t="s">
        <v>260</v>
      </c>
      <c r="AU306" s="227" t="s">
        <v>87</v>
      </c>
      <c r="AY306" s="19" t="s">
        <v>258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85</v>
      </c>
      <c r="BK306" s="228">
        <f>ROUND(I306*H306,2)</f>
        <v>0</v>
      </c>
      <c r="BL306" s="19" t="s">
        <v>263</v>
      </c>
      <c r="BM306" s="227" t="s">
        <v>2322</v>
      </c>
    </row>
    <row r="307" s="2" customFormat="1">
      <c r="A307" s="40"/>
      <c r="B307" s="41"/>
      <c r="C307" s="42"/>
      <c r="D307" s="266" t="s">
        <v>275</v>
      </c>
      <c r="E307" s="42"/>
      <c r="F307" s="267" t="s">
        <v>2323</v>
      </c>
      <c r="G307" s="42"/>
      <c r="H307" s="42"/>
      <c r="I307" s="231"/>
      <c r="J307" s="42"/>
      <c r="K307" s="42"/>
      <c r="L307" s="46"/>
      <c r="M307" s="232"/>
      <c r="N307" s="23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275</v>
      </c>
      <c r="AU307" s="19" t="s">
        <v>87</v>
      </c>
    </row>
    <row r="308" s="14" customFormat="1">
      <c r="A308" s="14"/>
      <c r="B308" s="244"/>
      <c r="C308" s="245"/>
      <c r="D308" s="229" t="s">
        <v>267</v>
      </c>
      <c r="E308" s="246" t="s">
        <v>35</v>
      </c>
      <c r="F308" s="247" t="s">
        <v>2324</v>
      </c>
      <c r="G308" s="245"/>
      <c r="H308" s="248">
        <v>4.4400000000000004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267</v>
      </c>
      <c r="AU308" s="254" t="s">
        <v>87</v>
      </c>
      <c r="AV308" s="14" t="s">
        <v>87</v>
      </c>
      <c r="AW308" s="14" t="s">
        <v>37</v>
      </c>
      <c r="AX308" s="14" t="s">
        <v>78</v>
      </c>
      <c r="AY308" s="254" t="s">
        <v>258</v>
      </c>
    </row>
    <row r="309" s="15" customFormat="1">
      <c r="A309" s="15"/>
      <c r="B309" s="255"/>
      <c r="C309" s="256"/>
      <c r="D309" s="229" t="s">
        <v>267</v>
      </c>
      <c r="E309" s="257" t="s">
        <v>35</v>
      </c>
      <c r="F309" s="258" t="s">
        <v>270</v>
      </c>
      <c r="G309" s="256"/>
      <c r="H309" s="259">
        <v>4.4400000000000004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5" t="s">
        <v>267</v>
      </c>
      <c r="AU309" s="265" t="s">
        <v>87</v>
      </c>
      <c r="AV309" s="15" t="s">
        <v>263</v>
      </c>
      <c r="AW309" s="15" t="s">
        <v>37</v>
      </c>
      <c r="AX309" s="15" t="s">
        <v>85</v>
      </c>
      <c r="AY309" s="265" t="s">
        <v>258</v>
      </c>
    </row>
    <row r="310" s="2" customFormat="1" ht="33" customHeight="1">
      <c r="A310" s="40"/>
      <c r="B310" s="41"/>
      <c r="C310" s="216" t="s">
        <v>207</v>
      </c>
      <c r="D310" s="216" t="s">
        <v>260</v>
      </c>
      <c r="E310" s="217" t="s">
        <v>2325</v>
      </c>
      <c r="F310" s="218" t="s">
        <v>2326</v>
      </c>
      <c r="G310" s="219" t="s">
        <v>156</v>
      </c>
      <c r="H310" s="220">
        <v>1.95</v>
      </c>
      <c r="I310" s="221"/>
      <c r="J310" s="222">
        <f>ROUND(I310*H310,2)</f>
        <v>0</v>
      </c>
      <c r="K310" s="218" t="s">
        <v>273</v>
      </c>
      <c r="L310" s="46"/>
      <c r="M310" s="223" t="s">
        <v>35</v>
      </c>
      <c r="N310" s="224" t="s">
        <v>49</v>
      </c>
      <c r="O310" s="86"/>
      <c r="P310" s="225">
        <f>O310*H310</f>
        <v>0</v>
      </c>
      <c r="Q310" s="225">
        <v>2.3010199999999998</v>
      </c>
      <c r="R310" s="225">
        <f>Q310*H310</f>
        <v>4.4869889999999994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263</v>
      </c>
      <c r="AT310" s="227" t="s">
        <v>260</v>
      </c>
      <c r="AU310" s="227" t="s">
        <v>87</v>
      </c>
      <c r="AY310" s="19" t="s">
        <v>258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85</v>
      </c>
      <c r="BK310" s="228">
        <f>ROUND(I310*H310,2)</f>
        <v>0</v>
      </c>
      <c r="BL310" s="19" t="s">
        <v>263</v>
      </c>
      <c r="BM310" s="227" t="s">
        <v>2327</v>
      </c>
    </row>
    <row r="311" s="2" customFormat="1">
      <c r="A311" s="40"/>
      <c r="B311" s="41"/>
      <c r="C311" s="42"/>
      <c r="D311" s="266" t="s">
        <v>275</v>
      </c>
      <c r="E311" s="42"/>
      <c r="F311" s="267" t="s">
        <v>2328</v>
      </c>
      <c r="G311" s="42"/>
      <c r="H311" s="42"/>
      <c r="I311" s="231"/>
      <c r="J311" s="42"/>
      <c r="K311" s="42"/>
      <c r="L311" s="46"/>
      <c r="M311" s="232"/>
      <c r="N311" s="23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275</v>
      </c>
      <c r="AU311" s="19" t="s">
        <v>87</v>
      </c>
    </row>
    <row r="312" s="14" customFormat="1">
      <c r="A312" s="14"/>
      <c r="B312" s="244"/>
      <c r="C312" s="245"/>
      <c r="D312" s="229" t="s">
        <v>267</v>
      </c>
      <c r="E312" s="246" t="s">
        <v>35</v>
      </c>
      <c r="F312" s="247" t="s">
        <v>2329</v>
      </c>
      <c r="G312" s="245"/>
      <c r="H312" s="248">
        <v>1.95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267</v>
      </c>
      <c r="AU312" s="254" t="s">
        <v>87</v>
      </c>
      <c r="AV312" s="14" t="s">
        <v>87</v>
      </c>
      <c r="AW312" s="14" t="s">
        <v>37</v>
      </c>
      <c r="AX312" s="14" t="s">
        <v>78</v>
      </c>
      <c r="AY312" s="254" t="s">
        <v>258</v>
      </c>
    </row>
    <row r="313" s="15" customFormat="1">
      <c r="A313" s="15"/>
      <c r="B313" s="255"/>
      <c r="C313" s="256"/>
      <c r="D313" s="229" t="s">
        <v>267</v>
      </c>
      <c r="E313" s="257" t="s">
        <v>35</v>
      </c>
      <c r="F313" s="258" t="s">
        <v>270</v>
      </c>
      <c r="G313" s="256"/>
      <c r="H313" s="259">
        <v>1.95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267</v>
      </c>
      <c r="AU313" s="265" t="s">
        <v>87</v>
      </c>
      <c r="AV313" s="15" t="s">
        <v>263</v>
      </c>
      <c r="AW313" s="15" t="s">
        <v>37</v>
      </c>
      <c r="AX313" s="15" t="s">
        <v>85</v>
      </c>
      <c r="AY313" s="265" t="s">
        <v>258</v>
      </c>
    </row>
    <row r="314" s="2" customFormat="1" ht="33" customHeight="1">
      <c r="A314" s="40"/>
      <c r="B314" s="41"/>
      <c r="C314" s="216" t="s">
        <v>761</v>
      </c>
      <c r="D314" s="216" t="s">
        <v>260</v>
      </c>
      <c r="E314" s="217" t="s">
        <v>2330</v>
      </c>
      <c r="F314" s="218" t="s">
        <v>2331</v>
      </c>
      <c r="G314" s="219" t="s">
        <v>124</v>
      </c>
      <c r="H314" s="220">
        <v>91</v>
      </c>
      <c r="I314" s="221"/>
      <c r="J314" s="222">
        <f>ROUND(I314*H314,2)</f>
        <v>0</v>
      </c>
      <c r="K314" s="218" t="s">
        <v>35</v>
      </c>
      <c r="L314" s="46"/>
      <c r="M314" s="223" t="s">
        <v>35</v>
      </c>
      <c r="N314" s="224" t="s">
        <v>49</v>
      </c>
      <c r="O314" s="86"/>
      <c r="P314" s="225">
        <f>O314*H314</f>
        <v>0</v>
      </c>
      <c r="Q314" s="225">
        <v>2.0000000000000002E-05</v>
      </c>
      <c r="R314" s="225">
        <f>Q314*H314</f>
        <v>0.0018200000000000002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263</v>
      </c>
      <c r="AT314" s="227" t="s">
        <v>260</v>
      </c>
      <c r="AU314" s="227" t="s">
        <v>87</v>
      </c>
      <c r="AY314" s="19" t="s">
        <v>258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85</v>
      </c>
      <c r="BK314" s="228">
        <f>ROUND(I314*H314,2)</f>
        <v>0</v>
      </c>
      <c r="BL314" s="19" t="s">
        <v>263</v>
      </c>
      <c r="BM314" s="227" t="s">
        <v>2332</v>
      </c>
    </row>
    <row r="315" s="14" customFormat="1">
      <c r="A315" s="14"/>
      <c r="B315" s="244"/>
      <c r="C315" s="245"/>
      <c r="D315" s="229" t="s">
        <v>267</v>
      </c>
      <c r="E315" s="246" t="s">
        <v>35</v>
      </c>
      <c r="F315" s="247" t="s">
        <v>2333</v>
      </c>
      <c r="G315" s="245"/>
      <c r="H315" s="248">
        <v>91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267</v>
      </c>
      <c r="AU315" s="254" t="s">
        <v>87</v>
      </c>
      <c r="AV315" s="14" t="s">
        <v>87</v>
      </c>
      <c r="AW315" s="14" t="s">
        <v>37</v>
      </c>
      <c r="AX315" s="14" t="s">
        <v>78</v>
      </c>
      <c r="AY315" s="254" t="s">
        <v>258</v>
      </c>
    </row>
    <row r="316" s="15" customFormat="1">
      <c r="A316" s="15"/>
      <c r="B316" s="255"/>
      <c r="C316" s="256"/>
      <c r="D316" s="229" t="s">
        <v>267</v>
      </c>
      <c r="E316" s="257" t="s">
        <v>35</v>
      </c>
      <c r="F316" s="258" t="s">
        <v>270</v>
      </c>
      <c r="G316" s="256"/>
      <c r="H316" s="259">
        <v>91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5" t="s">
        <v>267</v>
      </c>
      <c r="AU316" s="265" t="s">
        <v>87</v>
      </c>
      <c r="AV316" s="15" t="s">
        <v>263</v>
      </c>
      <c r="AW316" s="15" t="s">
        <v>37</v>
      </c>
      <c r="AX316" s="15" t="s">
        <v>85</v>
      </c>
      <c r="AY316" s="265" t="s">
        <v>258</v>
      </c>
    </row>
    <row r="317" s="12" customFormat="1" ht="22.8" customHeight="1">
      <c r="A317" s="12"/>
      <c r="B317" s="200"/>
      <c r="C317" s="201"/>
      <c r="D317" s="202" t="s">
        <v>77</v>
      </c>
      <c r="E317" s="214" t="s">
        <v>382</v>
      </c>
      <c r="F317" s="214" t="s">
        <v>915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SUM(P318:P337)</f>
        <v>0</v>
      </c>
      <c r="Q317" s="208"/>
      <c r="R317" s="209">
        <f>SUM(R318:R337)</f>
        <v>0.028899000000000001</v>
      </c>
      <c r="S317" s="208"/>
      <c r="T317" s="210">
        <f>SUM(T318:T337)</f>
        <v>0.0080999999999999996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85</v>
      </c>
      <c r="AT317" s="212" t="s">
        <v>77</v>
      </c>
      <c r="AU317" s="212" t="s">
        <v>85</v>
      </c>
      <c r="AY317" s="211" t="s">
        <v>258</v>
      </c>
      <c r="BK317" s="213">
        <f>SUM(BK318:BK337)</f>
        <v>0</v>
      </c>
    </row>
    <row r="318" s="2" customFormat="1" ht="16.5" customHeight="1">
      <c r="A318" s="40"/>
      <c r="B318" s="41"/>
      <c r="C318" s="216" t="s">
        <v>766</v>
      </c>
      <c r="D318" s="216" t="s">
        <v>260</v>
      </c>
      <c r="E318" s="217" t="s">
        <v>2334</v>
      </c>
      <c r="F318" s="218" t="s">
        <v>2335</v>
      </c>
      <c r="G318" s="219" t="s">
        <v>2336</v>
      </c>
      <c r="H318" s="220">
        <v>1</v>
      </c>
      <c r="I318" s="221"/>
      <c r="J318" s="222">
        <f>ROUND(I318*H318,2)</f>
        <v>0</v>
      </c>
      <c r="K318" s="218" t="s">
        <v>35</v>
      </c>
      <c r="L318" s="46"/>
      <c r="M318" s="223" t="s">
        <v>35</v>
      </c>
      <c r="N318" s="224" t="s">
        <v>49</v>
      </c>
      <c r="O318" s="86"/>
      <c r="P318" s="225">
        <f>O318*H318</f>
        <v>0</v>
      </c>
      <c r="Q318" s="225">
        <v>0.01167</v>
      </c>
      <c r="R318" s="225">
        <f>Q318*H318</f>
        <v>0.01167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263</v>
      </c>
      <c r="AT318" s="227" t="s">
        <v>260</v>
      </c>
      <c r="AU318" s="227" t="s">
        <v>87</v>
      </c>
      <c r="AY318" s="19" t="s">
        <v>258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85</v>
      </c>
      <c r="BK318" s="228">
        <f>ROUND(I318*H318,2)</f>
        <v>0</v>
      </c>
      <c r="BL318" s="19" t="s">
        <v>263</v>
      </c>
      <c r="BM318" s="227" t="s">
        <v>2337</v>
      </c>
    </row>
    <row r="319" s="2" customFormat="1">
      <c r="A319" s="40"/>
      <c r="B319" s="41"/>
      <c r="C319" s="42"/>
      <c r="D319" s="229" t="s">
        <v>265</v>
      </c>
      <c r="E319" s="42"/>
      <c r="F319" s="230" t="s">
        <v>2338</v>
      </c>
      <c r="G319" s="42"/>
      <c r="H319" s="42"/>
      <c r="I319" s="231"/>
      <c r="J319" s="42"/>
      <c r="K319" s="42"/>
      <c r="L319" s="46"/>
      <c r="M319" s="232"/>
      <c r="N319" s="23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265</v>
      </c>
      <c r="AU319" s="19" t="s">
        <v>87</v>
      </c>
    </row>
    <row r="320" s="2" customFormat="1" ht="37.8" customHeight="1">
      <c r="A320" s="40"/>
      <c r="B320" s="41"/>
      <c r="C320" s="216" t="s">
        <v>781</v>
      </c>
      <c r="D320" s="216" t="s">
        <v>260</v>
      </c>
      <c r="E320" s="217" t="s">
        <v>2339</v>
      </c>
      <c r="F320" s="218" t="s">
        <v>2340</v>
      </c>
      <c r="G320" s="219" t="s">
        <v>124</v>
      </c>
      <c r="H320" s="220">
        <v>1.8</v>
      </c>
      <c r="I320" s="221"/>
      <c r="J320" s="222">
        <f>ROUND(I320*H320,2)</f>
        <v>0</v>
      </c>
      <c r="K320" s="218" t="s">
        <v>273</v>
      </c>
      <c r="L320" s="46"/>
      <c r="M320" s="223" t="s">
        <v>35</v>
      </c>
      <c r="N320" s="224" t="s">
        <v>49</v>
      </c>
      <c r="O320" s="86"/>
      <c r="P320" s="225">
        <f>O320*H320</f>
        <v>0</v>
      </c>
      <c r="Q320" s="225">
        <v>0.00042999999999999999</v>
      </c>
      <c r="R320" s="225">
        <f>Q320*H320</f>
        <v>0.00077399999999999995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263</v>
      </c>
      <c r="AT320" s="227" t="s">
        <v>260</v>
      </c>
      <c r="AU320" s="227" t="s">
        <v>87</v>
      </c>
      <c r="AY320" s="19" t="s">
        <v>258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85</v>
      </c>
      <c r="BK320" s="228">
        <f>ROUND(I320*H320,2)</f>
        <v>0</v>
      </c>
      <c r="BL320" s="19" t="s">
        <v>263</v>
      </c>
      <c r="BM320" s="227" t="s">
        <v>2341</v>
      </c>
    </row>
    <row r="321" s="2" customFormat="1">
      <c r="A321" s="40"/>
      <c r="B321" s="41"/>
      <c r="C321" s="42"/>
      <c r="D321" s="266" t="s">
        <v>275</v>
      </c>
      <c r="E321" s="42"/>
      <c r="F321" s="267" t="s">
        <v>2342</v>
      </c>
      <c r="G321" s="42"/>
      <c r="H321" s="42"/>
      <c r="I321" s="231"/>
      <c r="J321" s="42"/>
      <c r="K321" s="42"/>
      <c r="L321" s="46"/>
      <c r="M321" s="232"/>
      <c r="N321" s="23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275</v>
      </c>
      <c r="AU321" s="19" t="s">
        <v>87</v>
      </c>
    </row>
    <row r="322" s="14" customFormat="1">
      <c r="A322" s="14"/>
      <c r="B322" s="244"/>
      <c r="C322" s="245"/>
      <c r="D322" s="229" t="s">
        <v>267</v>
      </c>
      <c r="E322" s="246" t="s">
        <v>35</v>
      </c>
      <c r="F322" s="247" t="s">
        <v>2343</v>
      </c>
      <c r="G322" s="245"/>
      <c r="H322" s="248">
        <v>1.8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267</v>
      </c>
      <c r="AU322" s="254" t="s">
        <v>87</v>
      </c>
      <c r="AV322" s="14" t="s">
        <v>87</v>
      </c>
      <c r="AW322" s="14" t="s">
        <v>37</v>
      </c>
      <c r="AX322" s="14" t="s">
        <v>78</v>
      </c>
      <c r="AY322" s="254" t="s">
        <v>258</v>
      </c>
    </row>
    <row r="323" s="15" customFormat="1">
      <c r="A323" s="15"/>
      <c r="B323" s="255"/>
      <c r="C323" s="256"/>
      <c r="D323" s="229" t="s">
        <v>267</v>
      </c>
      <c r="E323" s="257" t="s">
        <v>35</v>
      </c>
      <c r="F323" s="258" t="s">
        <v>270</v>
      </c>
      <c r="G323" s="256"/>
      <c r="H323" s="259">
        <v>1.8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267</v>
      </c>
      <c r="AU323" s="265" t="s">
        <v>87</v>
      </c>
      <c r="AV323" s="15" t="s">
        <v>263</v>
      </c>
      <c r="AW323" s="15" t="s">
        <v>37</v>
      </c>
      <c r="AX323" s="15" t="s">
        <v>85</v>
      </c>
      <c r="AY323" s="265" t="s">
        <v>258</v>
      </c>
    </row>
    <row r="324" s="2" customFormat="1" ht="24.15" customHeight="1">
      <c r="A324" s="40"/>
      <c r="B324" s="41"/>
      <c r="C324" s="279" t="s">
        <v>787</v>
      </c>
      <c r="D324" s="279" t="s">
        <v>419</v>
      </c>
      <c r="E324" s="280" t="s">
        <v>2344</v>
      </c>
      <c r="F324" s="281" t="s">
        <v>2345</v>
      </c>
      <c r="G324" s="282" t="s">
        <v>402</v>
      </c>
      <c r="H324" s="283">
        <v>0.002</v>
      </c>
      <c r="I324" s="284"/>
      <c r="J324" s="285">
        <f>ROUND(I324*H324,2)</f>
        <v>0</v>
      </c>
      <c r="K324" s="281" t="s">
        <v>273</v>
      </c>
      <c r="L324" s="286"/>
      <c r="M324" s="287" t="s">
        <v>35</v>
      </c>
      <c r="N324" s="288" t="s">
        <v>49</v>
      </c>
      <c r="O324" s="86"/>
      <c r="P324" s="225">
        <f>O324*H324</f>
        <v>0</v>
      </c>
      <c r="Q324" s="225">
        <v>1</v>
      </c>
      <c r="R324" s="225">
        <f>Q324*H324</f>
        <v>0.002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197</v>
      </c>
      <c r="AT324" s="227" t="s">
        <v>419</v>
      </c>
      <c r="AU324" s="227" t="s">
        <v>87</v>
      </c>
      <c r="AY324" s="19" t="s">
        <v>258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85</v>
      </c>
      <c r="BK324" s="228">
        <f>ROUND(I324*H324,2)</f>
        <v>0</v>
      </c>
      <c r="BL324" s="19" t="s">
        <v>263</v>
      </c>
      <c r="BM324" s="227" t="s">
        <v>2346</v>
      </c>
    </row>
    <row r="325" s="14" customFormat="1">
      <c r="A325" s="14"/>
      <c r="B325" s="244"/>
      <c r="C325" s="245"/>
      <c r="D325" s="229" t="s">
        <v>267</v>
      </c>
      <c r="E325" s="245"/>
      <c r="F325" s="247" t="s">
        <v>2347</v>
      </c>
      <c r="G325" s="245"/>
      <c r="H325" s="248">
        <v>0.002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267</v>
      </c>
      <c r="AU325" s="254" t="s">
        <v>87</v>
      </c>
      <c r="AV325" s="14" t="s">
        <v>87</v>
      </c>
      <c r="AW325" s="14" t="s">
        <v>4</v>
      </c>
      <c r="AX325" s="14" t="s">
        <v>85</v>
      </c>
      <c r="AY325" s="254" t="s">
        <v>258</v>
      </c>
    </row>
    <row r="326" s="2" customFormat="1" ht="37.8" customHeight="1">
      <c r="A326" s="40"/>
      <c r="B326" s="41"/>
      <c r="C326" s="216" t="s">
        <v>794</v>
      </c>
      <c r="D326" s="216" t="s">
        <v>260</v>
      </c>
      <c r="E326" s="217" t="s">
        <v>2348</v>
      </c>
      <c r="F326" s="218" t="s">
        <v>2349</v>
      </c>
      <c r="G326" s="219" t="s">
        <v>124</v>
      </c>
      <c r="H326" s="220">
        <v>8.0999999999999996</v>
      </c>
      <c r="I326" s="221"/>
      <c r="J326" s="222">
        <f>ROUND(I326*H326,2)</f>
        <v>0</v>
      </c>
      <c r="K326" s="218" t="s">
        <v>273</v>
      </c>
      <c r="L326" s="46"/>
      <c r="M326" s="223" t="s">
        <v>35</v>
      </c>
      <c r="N326" s="224" t="s">
        <v>49</v>
      </c>
      <c r="O326" s="86"/>
      <c r="P326" s="225">
        <f>O326*H326</f>
        <v>0</v>
      </c>
      <c r="Q326" s="225">
        <v>0.00055000000000000003</v>
      </c>
      <c r="R326" s="225">
        <f>Q326*H326</f>
        <v>0.0044549999999999998</v>
      </c>
      <c r="S326" s="225">
        <v>0.001</v>
      </c>
      <c r="T326" s="226">
        <f>S326*H326</f>
        <v>0.0080999999999999996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263</v>
      </c>
      <c r="AT326" s="227" t="s">
        <v>260</v>
      </c>
      <c r="AU326" s="227" t="s">
        <v>87</v>
      </c>
      <c r="AY326" s="19" t="s">
        <v>258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85</v>
      </c>
      <c r="BK326" s="228">
        <f>ROUND(I326*H326,2)</f>
        <v>0</v>
      </c>
      <c r="BL326" s="19" t="s">
        <v>263</v>
      </c>
      <c r="BM326" s="227" t="s">
        <v>2350</v>
      </c>
    </row>
    <row r="327" s="2" customFormat="1">
      <c r="A327" s="40"/>
      <c r="B327" s="41"/>
      <c r="C327" s="42"/>
      <c r="D327" s="266" t="s">
        <v>275</v>
      </c>
      <c r="E327" s="42"/>
      <c r="F327" s="267" t="s">
        <v>2351</v>
      </c>
      <c r="G327" s="42"/>
      <c r="H327" s="42"/>
      <c r="I327" s="231"/>
      <c r="J327" s="42"/>
      <c r="K327" s="42"/>
      <c r="L327" s="46"/>
      <c r="M327" s="232"/>
      <c r="N327" s="23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275</v>
      </c>
      <c r="AU327" s="19" t="s">
        <v>87</v>
      </c>
    </row>
    <row r="328" s="14" customFormat="1">
      <c r="A328" s="14"/>
      <c r="B328" s="244"/>
      <c r="C328" s="245"/>
      <c r="D328" s="229" t="s">
        <v>267</v>
      </c>
      <c r="E328" s="246" t="s">
        <v>35</v>
      </c>
      <c r="F328" s="247" t="s">
        <v>2352</v>
      </c>
      <c r="G328" s="245"/>
      <c r="H328" s="248">
        <v>4.5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267</v>
      </c>
      <c r="AU328" s="254" t="s">
        <v>87</v>
      </c>
      <c r="AV328" s="14" t="s">
        <v>87</v>
      </c>
      <c r="AW328" s="14" t="s">
        <v>37</v>
      </c>
      <c r="AX328" s="14" t="s">
        <v>78</v>
      </c>
      <c r="AY328" s="254" t="s">
        <v>258</v>
      </c>
    </row>
    <row r="329" s="14" customFormat="1">
      <c r="A329" s="14"/>
      <c r="B329" s="244"/>
      <c r="C329" s="245"/>
      <c r="D329" s="229" t="s">
        <v>267</v>
      </c>
      <c r="E329" s="246" t="s">
        <v>35</v>
      </c>
      <c r="F329" s="247" t="s">
        <v>2353</v>
      </c>
      <c r="G329" s="245"/>
      <c r="H329" s="248">
        <v>3.6000000000000001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267</v>
      </c>
      <c r="AU329" s="254" t="s">
        <v>87</v>
      </c>
      <c r="AV329" s="14" t="s">
        <v>87</v>
      </c>
      <c r="AW329" s="14" t="s">
        <v>37</v>
      </c>
      <c r="AX329" s="14" t="s">
        <v>78</v>
      </c>
      <c r="AY329" s="254" t="s">
        <v>258</v>
      </c>
    </row>
    <row r="330" s="15" customFormat="1">
      <c r="A330" s="15"/>
      <c r="B330" s="255"/>
      <c r="C330" s="256"/>
      <c r="D330" s="229" t="s">
        <v>267</v>
      </c>
      <c r="E330" s="257" t="s">
        <v>35</v>
      </c>
      <c r="F330" s="258" t="s">
        <v>270</v>
      </c>
      <c r="G330" s="256"/>
      <c r="H330" s="259">
        <v>8.0999999999999996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5" t="s">
        <v>267</v>
      </c>
      <c r="AU330" s="265" t="s">
        <v>87</v>
      </c>
      <c r="AV330" s="15" t="s">
        <v>263</v>
      </c>
      <c r="AW330" s="15" t="s">
        <v>37</v>
      </c>
      <c r="AX330" s="15" t="s">
        <v>85</v>
      </c>
      <c r="AY330" s="265" t="s">
        <v>258</v>
      </c>
    </row>
    <row r="331" s="2" customFormat="1" ht="24.15" customHeight="1">
      <c r="A331" s="40"/>
      <c r="B331" s="41"/>
      <c r="C331" s="279" t="s">
        <v>799</v>
      </c>
      <c r="D331" s="279" t="s">
        <v>419</v>
      </c>
      <c r="E331" s="280" t="s">
        <v>2354</v>
      </c>
      <c r="F331" s="281" t="s">
        <v>2355</v>
      </c>
      <c r="G331" s="282" t="s">
        <v>402</v>
      </c>
      <c r="H331" s="283">
        <v>0.01</v>
      </c>
      <c r="I331" s="284"/>
      <c r="J331" s="285">
        <f>ROUND(I331*H331,2)</f>
        <v>0</v>
      </c>
      <c r="K331" s="281" t="s">
        <v>273</v>
      </c>
      <c r="L331" s="286"/>
      <c r="M331" s="287" t="s">
        <v>35</v>
      </c>
      <c r="N331" s="288" t="s">
        <v>49</v>
      </c>
      <c r="O331" s="86"/>
      <c r="P331" s="225">
        <f>O331*H331</f>
        <v>0</v>
      </c>
      <c r="Q331" s="225">
        <v>1</v>
      </c>
      <c r="R331" s="225">
        <f>Q331*H331</f>
        <v>0.01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197</v>
      </c>
      <c r="AT331" s="227" t="s">
        <v>419</v>
      </c>
      <c r="AU331" s="227" t="s">
        <v>87</v>
      </c>
      <c r="AY331" s="19" t="s">
        <v>258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85</v>
      </c>
      <c r="BK331" s="228">
        <f>ROUND(I331*H331,2)</f>
        <v>0</v>
      </c>
      <c r="BL331" s="19" t="s">
        <v>263</v>
      </c>
      <c r="BM331" s="227" t="s">
        <v>2356</v>
      </c>
    </row>
    <row r="332" s="14" customFormat="1">
      <c r="A332" s="14"/>
      <c r="B332" s="244"/>
      <c r="C332" s="245"/>
      <c r="D332" s="229" t="s">
        <v>267</v>
      </c>
      <c r="E332" s="245"/>
      <c r="F332" s="247" t="s">
        <v>2357</v>
      </c>
      <c r="G332" s="245"/>
      <c r="H332" s="248">
        <v>0.01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267</v>
      </c>
      <c r="AU332" s="254" t="s">
        <v>87</v>
      </c>
      <c r="AV332" s="14" t="s">
        <v>87</v>
      </c>
      <c r="AW332" s="14" t="s">
        <v>4</v>
      </c>
      <c r="AX332" s="14" t="s">
        <v>85</v>
      </c>
      <c r="AY332" s="254" t="s">
        <v>258</v>
      </c>
    </row>
    <row r="333" s="2" customFormat="1" ht="24.15" customHeight="1">
      <c r="A333" s="40"/>
      <c r="B333" s="41"/>
      <c r="C333" s="216" t="s">
        <v>805</v>
      </c>
      <c r="D333" s="216" t="s">
        <v>260</v>
      </c>
      <c r="E333" s="217" t="s">
        <v>2358</v>
      </c>
      <c r="F333" s="218" t="s">
        <v>2359</v>
      </c>
      <c r="G333" s="219" t="s">
        <v>124</v>
      </c>
      <c r="H333" s="220">
        <v>4.7999999999999998</v>
      </c>
      <c r="I333" s="221"/>
      <c r="J333" s="222">
        <f>ROUND(I333*H333,2)</f>
        <v>0</v>
      </c>
      <c r="K333" s="218" t="s">
        <v>273</v>
      </c>
      <c r="L333" s="46"/>
      <c r="M333" s="223" t="s">
        <v>35</v>
      </c>
      <c r="N333" s="224" t="s">
        <v>49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263</v>
      </c>
      <c r="AT333" s="227" t="s">
        <v>260</v>
      </c>
      <c r="AU333" s="227" t="s">
        <v>87</v>
      </c>
      <c r="AY333" s="19" t="s">
        <v>258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85</v>
      </c>
      <c r="BK333" s="228">
        <f>ROUND(I333*H333,2)</f>
        <v>0</v>
      </c>
      <c r="BL333" s="19" t="s">
        <v>263</v>
      </c>
      <c r="BM333" s="227" t="s">
        <v>2360</v>
      </c>
    </row>
    <row r="334" s="2" customFormat="1">
      <c r="A334" s="40"/>
      <c r="B334" s="41"/>
      <c r="C334" s="42"/>
      <c r="D334" s="266" t="s">
        <v>275</v>
      </c>
      <c r="E334" s="42"/>
      <c r="F334" s="267" t="s">
        <v>2361</v>
      </c>
      <c r="G334" s="42"/>
      <c r="H334" s="42"/>
      <c r="I334" s="231"/>
      <c r="J334" s="42"/>
      <c r="K334" s="42"/>
      <c r="L334" s="46"/>
      <c r="M334" s="232"/>
      <c r="N334" s="23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275</v>
      </c>
      <c r="AU334" s="19" t="s">
        <v>87</v>
      </c>
    </row>
    <row r="335" s="14" customFormat="1">
      <c r="A335" s="14"/>
      <c r="B335" s="244"/>
      <c r="C335" s="245"/>
      <c r="D335" s="229" t="s">
        <v>267</v>
      </c>
      <c r="E335" s="246" t="s">
        <v>35</v>
      </c>
      <c r="F335" s="247" t="s">
        <v>2362</v>
      </c>
      <c r="G335" s="245"/>
      <c r="H335" s="248">
        <v>3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267</v>
      </c>
      <c r="AU335" s="254" t="s">
        <v>87</v>
      </c>
      <c r="AV335" s="14" t="s">
        <v>87</v>
      </c>
      <c r="AW335" s="14" t="s">
        <v>37</v>
      </c>
      <c r="AX335" s="14" t="s">
        <v>78</v>
      </c>
      <c r="AY335" s="254" t="s">
        <v>258</v>
      </c>
    </row>
    <row r="336" s="14" customFormat="1">
      <c r="A336" s="14"/>
      <c r="B336" s="244"/>
      <c r="C336" s="245"/>
      <c r="D336" s="229" t="s">
        <v>267</v>
      </c>
      <c r="E336" s="246" t="s">
        <v>35</v>
      </c>
      <c r="F336" s="247" t="s">
        <v>2363</v>
      </c>
      <c r="G336" s="245"/>
      <c r="H336" s="248">
        <v>1.8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267</v>
      </c>
      <c r="AU336" s="254" t="s">
        <v>87</v>
      </c>
      <c r="AV336" s="14" t="s">
        <v>87</v>
      </c>
      <c r="AW336" s="14" t="s">
        <v>37</v>
      </c>
      <c r="AX336" s="14" t="s">
        <v>78</v>
      </c>
      <c r="AY336" s="254" t="s">
        <v>258</v>
      </c>
    </row>
    <row r="337" s="15" customFormat="1">
      <c r="A337" s="15"/>
      <c r="B337" s="255"/>
      <c r="C337" s="256"/>
      <c r="D337" s="229" t="s">
        <v>267</v>
      </c>
      <c r="E337" s="257" t="s">
        <v>35</v>
      </c>
      <c r="F337" s="258" t="s">
        <v>270</v>
      </c>
      <c r="G337" s="256"/>
      <c r="H337" s="259">
        <v>4.7999999999999998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267</v>
      </c>
      <c r="AU337" s="265" t="s">
        <v>87</v>
      </c>
      <c r="AV337" s="15" t="s">
        <v>263</v>
      </c>
      <c r="AW337" s="15" t="s">
        <v>37</v>
      </c>
      <c r="AX337" s="15" t="s">
        <v>85</v>
      </c>
      <c r="AY337" s="265" t="s">
        <v>258</v>
      </c>
    </row>
    <row r="338" s="12" customFormat="1" ht="22.8" customHeight="1">
      <c r="A338" s="12"/>
      <c r="B338" s="200"/>
      <c r="C338" s="201"/>
      <c r="D338" s="202" t="s">
        <v>77</v>
      </c>
      <c r="E338" s="214" t="s">
        <v>1166</v>
      </c>
      <c r="F338" s="214" t="s">
        <v>1167</v>
      </c>
      <c r="G338" s="201"/>
      <c r="H338" s="201"/>
      <c r="I338" s="204"/>
      <c r="J338" s="215">
        <f>BK338</f>
        <v>0</v>
      </c>
      <c r="K338" s="201"/>
      <c r="L338" s="206"/>
      <c r="M338" s="207"/>
      <c r="N338" s="208"/>
      <c r="O338" s="208"/>
      <c r="P338" s="209">
        <f>SUM(P339:P340)</f>
        <v>0</v>
      </c>
      <c r="Q338" s="208"/>
      <c r="R338" s="209">
        <f>SUM(R339:R340)</f>
        <v>0</v>
      </c>
      <c r="S338" s="208"/>
      <c r="T338" s="210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1" t="s">
        <v>85</v>
      </c>
      <c r="AT338" s="212" t="s">
        <v>77</v>
      </c>
      <c r="AU338" s="212" t="s">
        <v>85</v>
      </c>
      <c r="AY338" s="211" t="s">
        <v>258</v>
      </c>
      <c r="BK338" s="213">
        <f>SUM(BK339:BK340)</f>
        <v>0</v>
      </c>
    </row>
    <row r="339" s="2" customFormat="1" ht="55.5" customHeight="1">
      <c r="A339" s="40"/>
      <c r="B339" s="41"/>
      <c r="C339" s="216" t="s">
        <v>810</v>
      </c>
      <c r="D339" s="216" t="s">
        <v>260</v>
      </c>
      <c r="E339" s="217" t="s">
        <v>2364</v>
      </c>
      <c r="F339" s="218" t="s">
        <v>2365</v>
      </c>
      <c r="G339" s="219" t="s">
        <v>402</v>
      </c>
      <c r="H339" s="220">
        <v>771.18200000000002</v>
      </c>
      <c r="I339" s="221"/>
      <c r="J339" s="222">
        <f>ROUND(I339*H339,2)</f>
        <v>0</v>
      </c>
      <c r="K339" s="218" t="s">
        <v>273</v>
      </c>
      <c r="L339" s="46"/>
      <c r="M339" s="223" t="s">
        <v>35</v>
      </c>
      <c r="N339" s="224" t="s">
        <v>49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263</v>
      </c>
      <c r="AT339" s="227" t="s">
        <v>260</v>
      </c>
      <c r="AU339" s="227" t="s">
        <v>87</v>
      </c>
      <c r="AY339" s="19" t="s">
        <v>258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85</v>
      </c>
      <c r="BK339" s="228">
        <f>ROUND(I339*H339,2)</f>
        <v>0</v>
      </c>
      <c r="BL339" s="19" t="s">
        <v>263</v>
      </c>
      <c r="BM339" s="227" t="s">
        <v>2366</v>
      </c>
    </row>
    <row r="340" s="2" customFormat="1">
      <c r="A340" s="40"/>
      <c r="B340" s="41"/>
      <c r="C340" s="42"/>
      <c r="D340" s="266" t="s">
        <v>275</v>
      </c>
      <c r="E340" s="42"/>
      <c r="F340" s="267" t="s">
        <v>2367</v>
      </c>
      <c r="G340" s="42"/>
      <c r="H340" s="42"/>
      <c r="I340" s="231"/>
      <c r="J340" s="42"/>
      <c r="K340" s="42"/>
      <c r="L340" s="46"/>
      <c r="M340" s="232"/>
      <c r="N340" s="23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275</v>
      </c>
      <c r="AU340" s="19" t="s">
        <v>87</v>
      </c>
    </row>
    <row r="341" s="12" customFormat="1" ht="25.92" customHeight="1">
      <c r="A341" s="12"/>
      <c r="B341" s="200"/>
      <c r="C341" s="201"/>
      <c r="D341" s="202" t="s">
        <v>77</v>
      </c>
      <c r="E341" s="203" t="s">
        <v>1173</v>
      </c>
      <c r="F341" s="203" t="s">
        <v>1174</v>
      </c>
      <c r="G341" s="201"/>
      <c r="H341" s="201"/>
      <c r="I341" s="204"/>
      <c r="J341" s="205">
        <f>BK341</f>
        <v>0</v>
      </c>
      <c r="K341" s="201"/>
      <c r="L341" s="206"/>
      <c r="M341" s="207"/>
      <c r="N341" s="208"/>
      <c r="O341" s="208"/>
      <c r="P341" s="209">
        <f>P342+P363+P401</f>
        <v>0</v>
      </c>
      <c r="Q341" s="208"/>
      <c r="R341" s="209">
        <f>R342+R363+R401</f>
        <v>19.511535990000002</v>
      </c>
      <c r="S341" s="208"/>
      <c r="T341" s="210">
        <f>T342+T363+T401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87</v>
      </c>
      <c r="AT341" s="212" t="s">
        <v>77</v>
      </c>
      <c r="AU341" s="212" t="s">
        <v>78</v>
      </c>
      <c r="AY341" s="211" t="s">
        <v>258</v>
      </c>
      <c r="BK341" s="213">
        <f>BK342+BK363+BK401</f>
        <v>0</v>
      </c>
    </row>
    <row r="342" s="12" customFormat="1" ht="22.8" customHeight="1">
      <c r="A342" s="12"/>
      <c r="B342" s="200"/>
      <c r="C342" s="201"/>
      <c r="D342" s="202" t="s">
        <v>77</v>
      </c>
      <c r="E342" s="214" t="s">
        <v>1334</v>
      </c>
      <c r="F342" s="214" t="s">
        <v>1335</v>
      </c>
      <c r="G342" s="201"/>
      <c r="H342" s="201"/>
      <c r="I342" s="204"/>
      <c r="J342" s="215">
        <f>BK342</f>
        <v>0</v>
      </c>
      <c r="K342" s="201"/>
      <c r="L342" s="206"/>
      <c r="M342" s="207"/>
      <c r="N342" s="208"/>
      <c r="O342" s="208"/>
      <c r="P342" s="209">
        <f>SUM(P343:P362)</f>
        <v>0</v>
      </c>
      <c r="Q342" s="208"/>
      <c r="R342" s="209">
        <f>SUM(R343:R362)</f>
        <v>0.48180469999999997</v>
      </c>
      <c r="S342" s="208"/>
      <c r="T342" s="210">
        <f>SUM(T343:T362)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1" t="s">
        <v>87</v>
      </c>
      <c r="AT342" s="212" t="s">
        <v>77</v>
      </c>
      <c r="AU342" s="212" t="s">
        <v>85</v>
      </c>
      <c r="AY342" s="211" t="s">
        <v>258</v>
      </c>
      <c r="BK342" s="213">
        <f>SUM(BK343:BK362)</f>
        <v>0</v>
      </c>
    </row>
    <row r="343" s="2" customFormat="1" ht="37.8" customHeight="1">
      <c r="A343" s="40"/>
      <c r="B343" s="41"/>
      <c r="C343" s="216" t="s">
        <v>815</v>
      </c>
      <c r="D343" s="216" t="s">
        <v>260</v>
      </c>
      <c r="E343" s="217" t="s">
        <v>2368</v>
      </c>
      <c r="F343" s="218" t="s">
        <v>2369</v>
      </c>
      <c r="G343" s="219" t="s">
        <v>117</v>
      </c>
      <c r="H343" s="220">
        <v>7.5499999999999998</v>
      </c>
      <c r="I343" s="221"/>
      <c r="J343" s="222">
        <f>ROUND(I343*H343,2)</f>
        <v>0</v>
      </c>
      <c r="K343" s="218" t="s">
        <v>273</v>
      </c>
      <c r="L343" s="46"/>
      <c r="M343" s="223" t="s">
        <v>35</v>
      </c>
      <c r="N343" s="224" t="s">
        <v>49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425</v>
      </c>
      <c r="AT343" s="227" t="s">
        <v>260</v>
      </c>
      <c r="AU343" s="227" t="s">
        <v>87</v>
      </c>
      <c r="AY343" s="19" t="s">
        <v>258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85</v>
      </c>
      <c r="BK343" s="228">
        <f>ROUND(I343*H343,2)</f>
        <v>0</v>
      </c>
      <c r="BL343" s="19" t="s">
        <v>425</v>
      </c>
      <c r="BM343" s="227" t="s">
        <v>2370</v>
      </c>
    </row>
    <row r="344" s="2" customFormat="1">
      <c r="A344" s="40"/>
      <c r="B344" s="41"/>
      <c r="C344" s="42"/>
      <c r="D344" s="266" t="s">
        <v>275</v>
      </c>
      <c r="E344" s="42"/>
      <c r="F344" s="267" t="s">
        <v>2371</v>
      </c>
      <c r="G344" s="42"/>
      <c r="H344" s="42"/>
      <c r="I344" s="231"/>
      <c r="J344" s="42"/>
      <c r="K344" s="42"/>
      <c r="L344" s="46"/>
      <c r="M344" s="232"/>
      <c r="N344" s="23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275</v>
      </c>
      <c r="AU344" s="19" t="s">
        <v>87</v>
      </c>
    </row>
    <row r="345" s="14" customFormat="1">
      <c r="A345" s="14"/>
      <c r="B345" s="244"/>
      <c r="C345" s="245"/>
      <c r="D345" s="229" t="s">
        <v>267</v>
      </c>
      <c r="E345" s="246" t="s">
        <v>35</v>
      </c>
      <c r="F345" s="247" t="s">
        <v>2372</v>
      </c>
      <c r="G345" s="245"/>
      <c r="H345" s="248">
        <v>7.5499999999999998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267</v>
      </c>
      <c r="AU345" s="254" t="s">
        <v>87</v>
      </c>
      <c r="AV345" s="14" t="s">
        <v>87</v>
      </c>
      <c r="AW345" s="14" t="s">
        <v>37</v>
      </c>
      <c r="AX345" s="14" t="s">
        <v>85</v>
      </c>
      <c r="AY345" s="254" t="s">
        <v>258</v>
      </c>
    </row>
    <row r="346" s="2" customFormat="1" ht="24.15" customHeight="1">
      <c r="A346" s="40"/>
      <c r="B346" s="41"/>
      <c r="C346" s="279" t="s">
        <v>820</v>
      </c>
      <c r="D346" s="279" t="s">
        <v>419</v>
      </c>
      <c r="E346" s="280" t="s">
        <v>2373</v>
      </c>
      <c r="F346" s="281" t="s">
        <v>2374</v>
      </c>
      <c r="G346" s="282" t="s">
        <v>117</v>
      </c>
      <c r="H346" s="283">
        <v>7.9279999999999999</v>
      </c>
      <c r="I346" s="284"/>
      <c r="J346" s="285">
        <f>ROUND(I346*H346,2)</f>
        <v>0</v>
      </c>
      <c r="K346" s="281" t="s">
        <v>273</v>
      </c>
      <c r="L346" s="286"/>
      <c r="M346" s="287" t="s">
        <v>35</v>
      </c>
      <c r="N346" s="288" t="s">
        <v>49</v>
      </c>
      <c r="O346" s="86"/>
      <c r="P346" s="225">
        <f>O346*H346</f>
        <v>0</v>
      </c>
      <c r="Q346" s="225">
        <v>0.00040000000000000002</v>
      </c>
      <c r="R346" s="225">
        <f>Q346*H346</f>
        <v>0.0031712000000000003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539</v>
      </c>
      <c r="AT346" s="227" t="s">
        <v>419</v>
      </c>
      <c r="AU346" s="227" t="s">
        <v>87</v>
      </c>
      <c r="AY346" s="19" t="s">
        <v>258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85</v>
      </c>
      <c r="BK346" s="228">
        <f>ROUND(I346*H346,2)</f>
        <v>0</v>
      </c>
      <c r="BL346" s="19" t="s">
        <v>425</v>
      </c>
      <c r="BM346" s="227" t="s">
        <v>2375</v>
      </c>
    </row>
    <row r="347" s="14" customFormat="1">
      <c r="A347" s="14"/>
      <c r="B347" s="244"/>
      <c r="C347" s="245"/>
      <c r="D347" s="229" t="s">
        <v>267</v>
      </c>
      <c r="E347" s="245"/>
      <c r="F347" s="247" t="s">
        <v>2376</v>
      </c>
      <c r="G347" s="245"/>
      <c r="H347" s="248">
        <v>7.9279999999999999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267</v>
      </c>
      <c r="AU347" s="254" t="s">
        <v>87</v>
      </c>
      <c r="AV347" s="14" t="s">
        <v>87</v>
      </c>
      <c r="AW347" s="14" t="s">
        <v>4</v>
      </c>
      <c r="AX347" s="14" t="s">
        <v>85</v>
      </c>
      <c r="AY347" s="254" t="s">
        <v>258</v>
      </c>
    </row>
    <row r="348" s="2" customFormat="1" ht="37.8" customHeight="1">
      <c r="A348" s="40"/>
      <c r="B348" s="41"/>
      <c r="C348" s="216" t="s">
        <v>826</v>
      </c>
      <c r="D348" s="216" t="s">
        <v>260</v>
      </c>
      <c r="E348" s="217" t="s">
        <v>2377</v>
      </c>
      <c r="F348" s="218" t="s">
        <v>2378</v>
      </c>
      <c r="G348" s="219" t="s">
        <v>117</v>
      </c>
      <c r="H348" s="220">
        <v>57.5</v>
      </c>
      <c r="I348" s="221"/>
      <c r="J348" s="222">
        <f>ROUND(I348*H348,2)</f>
        <v>0</v>
      </c>
      <c r="K348" s="218" t="s">
        <v>273</v>
      </c>
      <c r="L348" s="46"/>
      <c r="M348" s="223" t="s">
        <v>35</v>
      </c>
      <c r="N348" s="224" t="s">
        <v>49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425</v>
      </c>
      <c r="AT348" s="227" t="s">
        <v>260</v>
      </c>
      <c r="AU348" s="227" t="s">
        <v>87</v>
      </c>
      <c r="AY348" s="19" t="s">
        <v>258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85</v>
      </c>
      <c r="BK348" s="228">
        <f>ROUND(I348*H348,2)</f>
        <v>0</v>
      </c>
      <c r="BL348" s="19" t="s">
        <v>425</v>
      </c>
      <c r="BM348" s="227" t="s">
        <v>2379</v>
      </c>
    </row>
    <row r="349" s="2" customFormat="1">
      <c r="A349" s="40"/>
      <c r="B349" s="41"/>
      <c r="C349" s="42"/>
      <c r="D349" s="266" t="s">
        <v>275</v>
      </c>
      <c r="E349" s="42"/>
      <c r="F349" s="267" t="s">
        <v>2380</v>
      </c>
      <c r="G349" s="42"/>
      <c r="H349" s="42"/>
      <c r="I349" s="231"/>
      <c r="J349" s="42"/>
      <c r="K349" s="42"/>
      <c r="L349" s="46"/>
      <c r="M349" s="232"/>
      <c r="N349" s="23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275</v>
      </c>
      <c r="AU349" s="19" t="s">
        <v>87</v>
      </c>
    </row>
    <row r="350" s="2" customFormat="1" ht="16.5" customHeight="1">
      <c r="A350" s="40"/>
      <c r="B350" s="41"/>
      <c r="C350" s="279" t="s">
        <v>840</v>
      </c>
      <c r="D350" s="279" t="s">
        <v>419</v>
      </c>
      <c r="E350" s="280" t="s">
        <v>2381</v>
      </c>
      <c r="F350" s="281" t="s">
        <v>2382</v>
      </c>
      <c r="G350" s="282" t="s">
        <v>117</v>
      </c>
      <c r="H350" s="283">
        <v>57.5</v>
      </c>
      <c r="I350" s="284"/>
      <c r="J350" s="285">
        <f>ROUND(I350*H350,2)</f>
        <v>0</v>
      </c>
      <c r="K350" s="281" t="s">
        <v>273</v>
      </c>
      <c r="L350" s="286"/>
      <c r="M350" s="287" t="s">
        <v>35</v>
      </c>
      <c r="N350" s="288" t="s">
        <v>49</v>
      </c>
      <c r="O350" s="86"/>
      <c r="P350" s="225">
        <f>O350*H350</f>
        <v>0</v>
      </c>
      <c r="Q350" s="225">
        <v>0.0020400000000000001</v>
      </c>
      <c r="R350" s="225">
        <f>Q350*H350</f>
        <v>0.11730000000000002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539</v>
      </c>
      <c r="AT350" s="227" t="s">
        <v>419</v>
      </c>
      <c r="AU350" s="227" t="s">
        <v>87</v>
      </c>
      <c r="AY350" s="19" t="s">
        <v>258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85</v>
      </c>
      <c r="BK350" s="228">
        <f>ROUND(I350*H350,2)</f>
        <v>0</v>
      </c>
      <c r="BL350" s="19" t="s">
        <v>425</v>
      </c>
      <c r="BM350" s="227" t="s">
        <v>2383</v>
      </c>
    </row>
    <row r="351" s="14" customFormat="1">
      <c r="A351" s="14"/>
      <c r="B351" s="244"/>
      <c r="C351" s="245"/>
      <c r="D351" s="229" t="s">
        <v>267</v>
      </c>
      <c r="E351" s="246" t="s">
        <v>35</v>
      </c>
      <c r="F351" s="247" t="s">
        <v>2384</v>
      </c>
      <c r="G351" s="245"/>
      <c r="H351" s="248">
        <v>57.5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267</v>
      </c>
      <c r="AU351" s="254" t="s">
        <v>87</v>
      </c>
      <c r="AV351" s="14" t="s">
        <v>87</v>
      </c>
      <c r="AW351" s="14" t="s">
        <v>37</v>
      </c>
      <c r="AX351" s="14" t="s">
        <v>78</v>
      </c>
      <c r="AY351" s="254" t="s">
        <v>258</v>
      </c>
    </row>
    <row r="352" s="15" customFormat="1">
      <c r="A352" s="15"/>
      <c r="B352" s="255"/>
      <c r="C352" s="256"/>
      <c r="D352" s="229" t="s">
        <v>267</v>
      </c>
      <c r="E352" s="257" t="s">
        <v>35</v>
      </c>
      <c r="F352" s="258" t="s">
        <v>270</v>
      </c>
      <c r="G352" s="256"/>
      <c r="H352" s="259">
        <v>57.5</v>
      </c>
      <c r="I352" s="260"/>
      <c r="J352" s="256"/>
      <c r="K352" s="256"/>
      <c r="L352" s="261"/>
      <c r="M352" s="262"/>
      <c r="N352" s="263"/>
      <c r="O352" s="263"/>
      <c r="P352" s="263"/>
      <c r="Q352" s="263"/>
      <c r="R352" s="263"/>
      <c r="S352" s="263"/>
      <c r="T352" s="26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5" t="s">
        <v>267</v>
      </c>
      <c r="AU352" s="265" t="s">
        <v>87</v>
      </c>
      <c r="AV352" s="15" t="s">
        <v>263</v>
      </c>
      <c r="AW352" s="15" t="s">
        <v>37</v>
      </c>
      <c r="AX352" s="15" t="s">
        <v>85</v>
      </c>
      <c r="AY352" s="265" t="s">
        <v>258</v>
      </c>
    </row>
    <row r="353" s="2" customFormat="1" ht="44.25" customHeight="1">
      <c r="A353" s="40"/>
      <c r="B353" s="41"/>
      <c r="C353" s="216" t="s">
        <v>844</v>
      </c>
      <c r="D353" s="216" t="s">
        <v>260</v>
      </c>
      <c r="E353" s="217" t="s">
        <v>2385</v>
      </c>
      <c r="F353" s="218" t="s">
        <v>2386</v>
      </c>
      <c r="G353" s="219" t="s">
        <v>117</v>
      </c>
      <c r="H353" s="220">
        <v>538.5</v>
      </c>
      <c r="I353" s="221"/>
      <c r="J353" s="222">
        <f>ROUND(I353*H353,2)</f>
        <v>0</v>
      </c>
      <c r="K353" s="218" t="s">
        <v>273</v>
      </c>
      <c r="L353" s="46"/>
      <c r="M353" s="223" t="s">
        <v>35</v>
      </c>
      <c r="N353" s="224" t="s">
        <v>49</v>
      </c>
      <c r="O353" s="86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7" t="s">
        <v>425</v>
      </c>
      <c r="AT353" s="227" t="s">
        <v>260</v>
      </c>
      <c r="AU353" s="227" t="s">
        <v>87</v>
      </c>
      <c r="AY353" s="19" t="s">
        <v>258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9" t="s">
        <v>85</v>
      </c>
      <c r="BK353" s="228">
        <f>ROUND(I353*H353,2)</f>
        <v>0</v>
      </c>
      <c r="BL353" s="19" t="s">
        <v>425</v>
      </c>
      <c r="BM353" s="227" t="s">
        <v>2387</v>
      </c>
    </row>
    <row r="354" s="2" customFormat="1">
      <c r="A354" s="40"/>
      <c r="B354" s="41"/>
      <c r="C354" s="42"/>
      <c r="D354" s="266" t="s">
        <v>275</v>
      </c>
      <c r="E354" s="42"/>
      <c r="F354" s="267" t="s">
        <v>2388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275</v>
      </c>
      <c r="AU354" s="19" t="s">
        <v>87</v>
      </c>
    </row>
    <row r="355" s="14" customFormat="1">
      <c r="A355" s="14"/>
      <c r="B355" s="244"/>
      <c r="C355" s="245"/>
      <c r="D355" s="229" t="s">
        <v>267</v>
      </c>
      <c r="E355" s="246" t="s">
        <v>35</v>
      </c>
      <c r="F355" s="247" t="s">
        <v>1214</v>
      </c>
      <c r="G355" s="245"/>
      <c r="H355" s="248">
        <v>377.5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267</v>
      </c>
      <c r="AU355" s="254" t="s">
        <v>87</v>
      </c>
      <c r="AV355" s="14" t="s">
        <v>87</v>
      </c>
      <c r="AW355" s="14" t="s">
        <v>37</v>
      </c>
      <c r="AX355" s="14" t="s">
        <v>78</v>
      </c>
      <c r="AY355" s="254" t="s">
        <v>258</v>
      </c>
    </row>
    <row r="356" s="14" customFormat="1">
      <c r="A356" s="14"/>
      <c r="B356" s="244"/>
      <c r="C356" s="245"/>
      <c r="D356" s="229" t="s">
        <v>267</v>
      </c>
      <c r="E356" s="246" t="s">
        <v>35</v>
      </c>
      <c r="F356" s="247" t="s">
        <v>1215</v>
      </c>
      <c r="G356" s="245"/>
      <c r="H356" s="248">
        <v>19.5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267</v>
      </c>
      <c r="AU356" s="254" t="s">
        <v>87</v>
      </c>
      <c r="AV356" s="14" t="s">
        <v>87</v>
      </c>
      <c r="AW356" s="14" t="s">
        <v>37</v>
      </c>
      <c r="AX356" s="14" t="s">
        <v>78</v>
      </c>
      <c r="AY356" s="254" t="s">
        <v>258</v>
      </c>
    </row>
    <row r="357" s="14" customFormat="1">
      <c r="A357" s="14"/>
      <c r="B357" s="244"/>
      <c r="C357" s="245"/>
      <c r="D357" s="229" t="s">
        <v>267</v>
      </c>
      <c r="E357" s="246" t="s">
        <v>35</v>
      </c>
      <c r="F357" s="247" t="s">
        <v>1216</v>
      </c>
      <c r="G357" s="245"/>
      <c r="H357" s="248">
        <v>141.5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267</v>
      </c>
      <c r="AU357" s="254" t="s">
        <v>87</v>
      </c>
      <c r="AV357" s="14" t="s">
        <v>87</v>
      </c>
      <c r="AW357" s="14" t="s">
        <v>37</v>
      </c>
      <c r="AX357" s="14" t="s">
        <v>78</v>
      </c>
      <c r="AY357" s="254" t="s">
        <v>258</v>
      </c>
    </row>
    <row r="358" s="15" customFormat="1">
      <c r="A358" s="15"/>
      <c r="B358" s="255"/>
      <c r="C358" s="256"/>
      <c r="D358" s="229" t="s">
        <v>267</v>
      </c>
      <c r="E358" s="257" t="s">
        <v>35</v>
      </c>
      <c r="F358" s="258" t="s">
        <v>270</v>
      </c>
      <c r="G358" s="256"/>
      <c r="H358" s="259">
        <v>538.5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5" t="s">
        <v>267</v>
      </c>
      <c r="AU358" s="265" t="s">
        <v>87</v>
      </c>
      <c r="AV358" s="15" t="s">
        <v>263</v>
      </c>
      <c r="AW358" s="15" t="s">
        <v>37</v>
      </c>
      <c r="AX358" s="15" t="s">
        <v>85</v>
      </c>
      <c r="AY358" s="265" t="s">
        <v>258</v>
      </c>
    </row>
    <row r="359" s="2" customFormat="1" ht="24.15" customHeight="1">
      <c r="A359" s="40"/>
      <c r="B359" s="41"/>
      <c r="C359" s="279" t="s">
        <v>854</v>
      </c>
      <c r="D359" s="279" t="s">
        <v>419</v>
      </c>
      <c r="E359" s="280" t="s">
        <v>1462</v>
      </c>
      <c r="F359" s="281" t="s">
        <v>1463</v>
      </c>
      <c r="G359" s="282" t="s">
        <v>117</v>
      </c>
      <c r="H359" s="283">
        <v>592.35000000000002</v>
      </c>
      <c r="I359" s="284"/>
      <c r="J359" s="285">
        <f>ROUND(I359*H359,2)</f>
        <v>0</v>
      </c>
      <c r="K359" s="281" t="s">
        <v>273</v>
      </c>
      <c r="L359" s="286"/>
      <c r="M359" s="287" t="s">
        <v>35</v>
      </c>
      <c r="N359" s="288" t="s">
        <v>49</v>
      </c>
      <c r="O359" s="86"/>
      <c r="P359" s="225">
        <f>O359*H359</f>
        <v>0</v>
      </c>
      <c r="Q359" s="225">
        <v>0.00060999999999999997</v>
      </c>
      <c r="R359" s="225">
        <f>Q359*H359</f>
        <v>0.36133349999999997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539</v>
      </c>
      <c r="AT359" s="227" t="s">
        <v>419</v>
      </c>
      <c r="AU359" s="227" t="s">
        <v>87</v>
      </c>
      <c r="AY359" s="19" t="s">
        <v>258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85</v>
      </c>
      <c r="BK359" s="228">
        <f>ROUND(I359*H359,2)</f>
        <v>0</v>
      </c>
      <c r="BL359" s="19" t="s">
        <v>425</v>
      </c>
      <c r="BM359" s="227" t="s">
        <v>2389</v>
      </c>
    </row>
    <row r="360" s="14" customFormat="1">
      <c r="A360" s="14"/>
      <c r="B360" s="244"/>
      <c r="C360" s="245"/>
      <c r="D360" s="229" t="s">
        <v>267</v>
      </c>
      <c r="E360" s="245"/>
      <c r="F360" s="247" t="s">
        <v>2390</v>
      </c>
      <c r="G360" s="245"/>
      <c r="H360" s="248">
        <v>592.35000000000002</v>
      </c>
      <c r="I360" s="249"/>
      <c r="J360" s="245"/>
      <c r="K360" s="245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267</v>
      </c>
      <c r="AU360" s="254" t="s">
        <v>87</v>
      </c>
      <c r="AV360" s="14" t="s">
        <v>87</v>
      </c>
      <c r="AW360" s="14" t="s">
        <v>4</v>
      </c>
      <c r="AX360" s="14" t="s">
        <v>85</v>
      </c>
      <c r="AY360" s="254" t="s">
        <v>258</v>
      </c>
    </row>
    <row r="361" s="2" customFormat="1" ht="44.25" customHeight="1">
      <c r="A361" s="40"/>
      <c r="B361" s="41"/>
      <c r="C361" s="216" t="s">
        <v>860</v>
      </c>
      <c r="D361" s="216" t="s">
        <v>260</v>
      </c>
      <c r="E361" s="217" t="s">
        <v>1467</v>
      </c>
      <c r="F361" s="218" t="s">
        <v>1468</v>
      </c>
      <c r="G361" s="219" t="s">
        <v>1253</v>
      </c>
      <c r="H361" s="289"/>
      <c r="I361" s="221"/>
      <c r="J361" s="222">
        <f>ROUND(I361*H361,2)</f>
        <v>0</v>
      </c>
      <c r="K361" s="218" t="s">
        <v>273</v>
      </c>
      <c r="L361" s="46"/>
      <c r="M361" s="223" t="s">
        <v>35</v>
      </c>
      <c r="N361" s="224" t="s">
        <v>49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425</v>
      </c>
      <c r="AT361" s="227" t="s">
        <v>260</v>
      </c>
      <c r="AU361" s="227" t="s">
        <v>87</v>
      </c>
      <c r="AY361" s="19" t="s">
        <v>258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85</v>
      </c>
      <c r="BK361" s="228">
        <f>ROUND(I361*H361,2)</f>
        <v>0</v>
      </c>
      <c r="BL361" s="19" t="s">
        <v>425</v>
      </c>
      <c r="BM361" s="227" t="s">
        <v>2391</v>
      </c>
    </row>
    <row r="362" s="2" customFormat="1">
      <c r="A362" s="40"/>
      <c r="B362" s="41"/>
      <c r="C362" s="42"/>
      <c r="D362" s="266" t="s">
        <v>275</v>
      </c>
      <c r="E362" s="42"/>
      <c r="F362" s="267" t="s">
        <v>1470</v>
      </c>
      <c r="G362" s="42"/>
      <c r="H362" s="42"/>
      <c r="I362" s="231"/>
      <c r="J362" s="42"/>
      <c r="K362" s="42"/>
      <c r="L362" s="46"/>
      <c r="M362" s="232"/>
      <c r="N362" s="23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275</v>
      </c>
      <c r="AU362" s="19" t="s">
        <v>87</v>
      </c>
    </row>
    <row r="363" s="12" customFormat="1" ht="22.8" customHeight="1">
      <c r="A363" s="12"/>
      <c r="B363" s="200"/>
      <c r="C363" s="201"/>
      <c r="D363" s="202" t="s">
        <v>77</v>
      </c>
      <c r="E363" s="214" t="s">
        <v>2392</v>
      </c>
      <c r="F363" s="214" t="s">
        <v>2393</v>
      </c>
      <c r="G363" s="201"/>
      <c r="H363" s="201"/>
      <c r="I363" s="204"/>
      <c r="J363" s="215">
        <f>BK363</f>
        <v>0</v>
      </c>
      <c r="K363" s="201"/>
      <c r="L363" s="206"/>
      <c r="M363" s="207"/>
      <c r="N363" s="208"/>
      <c r="O363" s="208"/>
      <c r="P363" s="209">
        <f>SUM(P364:P400)</f>
        <v>0</v>
      </c>
      <c r="Q363" s="208"/>
      <c r="R363" s="209">
        <f>SUM(R364:R400)</f>
        <v>18.828327850000001</v>
      </c>
      <c r="S363" s="208"/>
      <c r="T363" s="210">
        <f>SUM(T364:T400)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1" t="s">
        <v>87</v>
      </c>
      <c r="AT363" s="212" t="s">
        <v>77</v>
      </c>
      <c r="AU363" s="212" t="s">
        <v>85</v>
      </c>
      <c r="AY363" s="211" t="s">
        <v>258</v>
      </c>
      <c r="BK363" s="213">
        <f>SUM(BK364:BK400)</f>
        <v>0</v>
      </c>
    </row>
    <row r="364" s="2" customFormat="1" ht="66.75" customHeight="1">
      <c r="A364" s="40"/>
      <c r="B364" s="41"/>
      <c r="C364" s="216" t="s">
        <v>868</v>
      </c>
      <c r="D364" s="216" t="s">
        <v>260</v>
      </c>
      <c r="E364" s="217" t="s">
        <v>2394</v>
      </c>
      <c r="F364" s="218" t="s">
        <v>2395</v>
      </c>
      <c r="G364" s="219" t="s">
        <v>124</v>
      </c>
      <c r="H364" s="220">
        <v>47.799999999999997</v>
      </c>
      <c r="I364" s="221"/>
      <c r="J364" s="222">
        <f>ROUND(I364*H364,2)</f>
        <v>0</v>
      </c>
      <c r="K364" s="218" t="s">
        <v>273</v>
      </c>
      <c r="L364" s="46"/>
      <c r="M364" s="223" t="s">
        <v>35</v>
      </c>
      <c r="N364" s="224" t="s">
        <v>49</v>
      </c>
      <c r="O364" s="86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425</v>
      </c>
      <c r="AT364" s="227" t="s">
        <v>260</v>
      </c>
      <c r="AU364" s="227" t="s">
        <v>87</v>
      </c>
      <c r="AY364" s="19" t="s">
        <v>258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85</v>
      </c>
      <c r="BK364" s="228">
        <f>ROUND(I364*H364,2)</f>
        <v>0</v>
      </c>
      <c r="BL364" s="19" t="s">
        <v>425</v>
      </c>
      <c r="BM364" s="227" t="s">
        <v>2396</v>
      </c>
    </row>
    <row r="365" s="2" customFormat="1">
      <c r="A365" s="40"/>
      <c r="B365" s="41"/>
      <c r="C365" s="42"/>
      <c r="D365" s="266" t="s">
        <v>275</v>
      </c>
      <c r="E365" s="42"/>
      <c r="F365" s="267" t="s">
        <v>2397</v>
      </c>
      <c r="G365" s="42"/>
      <c r="H365" s="42"/>
      <c r="I365" s="231"/>
      <c r="J365" s="42"/>
      <c r="K365" s="42"/>
      <c r="L365" s="46"/>
      <c r="M365" s="232"/>
      <c r="N365" s="23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275</v>
      </c>
      <c r="AU365" s="19" t="s">
        <v>87</v>
      </c>
    </row>
    <row r="366" s="14" customFormat="1">
      <c r="A366" s="14"/>
      <c r="B366" s="244"/>
      <c r="C366" s="245"/>
      <c r="D366" s="229" t="s">
        <v>267</v>
      </c>
      <c r="E366" s="246" t="s">
        <v>35</v>
      </c>
      <c r="F366" s="247" t="s">
        <v>2398</v>
      </c>
      <c r="G366" s="245"/>
      <c r="H366" s="248">
        <v>47.799999999999997</v>
      </c>
      <c r="I366" s="249"/>
      <c r="J366" s="245"/>
      <c r="K366" s="245"/>
      <c r="L366" s="250"/>
      <c r="M366" s="251"/>
      <c r="N366" s="252"/>
      <c r="O366" s="252"/>
      <c r="P366" s="252"/>
      <c r="Q366" s="252"/>
      <c r="R366" s="252"/>
      <c r="S366" s="252"/>
      <c r="T366" s="25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4" t="s">
        <v>267</v>
      </c>
      <c r="AU366" s="254" t="s">
        <v>87</v>
      </c>
      <c r="AV366" s="14" t="s">
        <v>87</v>
      </c>
      <c r="AW366" s="14" t="s">
        <v>37</v>
      </c>
      <c r="AX366" s="14" t="s">
        <v>85</v>
      </c>
      <c r="AY366" s="254" t="s">
        <v>258</v>
      </c>
    </row>
    <row r="367" s="2" customFormat="1" ht="24.15" customHeight="1">
      <c r="A367" s="40"/>
      <c r="B367" s="41"/>
      <c r="C367" s="279" t="s">
        <v>873</v>
      </c>
      <c r="D367" s="279" t="s">
        <v>419</v>
      </c>
      <c r="E367" s="280" t="s">
        <v>2399</v>
      </c>
      <c r="F367" s="281" t="s">
        <v>2400</v>
      </c>
      <c r="G367" s="282" t="s">
        <v>156</v>
      </c>
      <c r="H367" s="283">
        <v>4.1299999999999999</v>
      </c>
      <c r="I367" s="284"/>
      <c r="J367" s="285">
        <f>ROUND(I367*H367,2)</f>
        <v>0</v>
      </c>
      <c r="K367" s="281" t="s">
        <v>35</v>
      </c>
      <c r="L367" s="286"/>
      <c r="M367" s="287" t="s">
        <v>35</v>
      </c>
      <c r="N367" s="288" t="s">
        <v>49</v>
      </c>
      <c r="O367" s="86"/>
      <c r="P367" s="225">
        <f>O367*H367</f>
        <v>0</v>
      </c>
      <c r="Q367" s="225">
        <v>0.44</v>
      </c>
      <c r="R367" s="225">
        <f>Q367*H367</f>
        <v>1.8171999999999999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539</v>
      </c>
      <c r="AT367" s="227" t="s">
        <v>419</v>
      </c>
      <c r="AU367" s="227" t="s">
        <v>87</v>
      </c>
      <c r="AY367" s="19" t="s">
        <v>258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85</v>
      </c>
      <c r="BK367" s="228">
        <f>ROUND(I367*H367,2)</f>
        <v>0</v>
      </c>
      <c r="BL367" s="19" t="s">
        <v>425</v>
      </c>
      <c r="BM367" s="227" t="s">
        <v>2401</v>
      </c>
    </row>
    <row r="368" s="14" customFormat="1">
      <c r="A368" s="14"/>
      <c r="B368" s="244"/>
      <c r="C368" s="245"/>
      <c r="D368" s="229" t="s">
        <v>267</v>
      </c>
      <c r="E368" s="246" t="s">
        <v>35</v>
      </c>
      <c r="F368" s="247" t="s">
        <v>2402</v>
      </c>
      <c r="G368" s="245"/>
      <c r="H368" s="248">
        <v>4.1299999999999999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267</v>
      </c>
      <c r="AU368" s="254" t="s">
        <v>87</v>
      </c>
      <c r="AV368" s="14" t="s">
        <v>87</v>
      </c>
      <c r="AW368" s="14" t="s">
        <v>37</v>
      </c>
      <c r="AX368" s="14" t="s">
        <v>78</v>
      </c>
      <c r="AY368" s="254" t="s">
        <v>258</v>
      </c>
    </row>
    <row r="369" s="15" customFormat="1">
      <c r="A369" s="15"/>
      <c r="B369" s="255"/>
      <c r="C369" s="256"/>
      <c r="D369" s="229" t="s">
        <v>267</v>
      </c>
      <c r="E369" s="257" t="s">
        <v>35</v>
      </c>
      <c r="F369" s="258" t="s">
        <v>270</v>
      </c>
      <c r="G369" s="256"/>
      <c r="H369" s="259">
        <v>4.1299999999999999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5" t="s">
        <v>267</v>
      </c>
      <c r="AU369" s="265" t="s">
        <v>87</v>
      </c>
      <c r="AV369" s="15" t="s">
        <v>263</v>
      </c>
      <c r="AW369" s="15" t="s">
        <v>37</v>
      </c>
      <c r="AX369" s="15" t="s">
        <v>85</v>
      </c>
      <c r="AY369" s="265" t="s">
        <v>258</v>
      </c>
    </row>
    <row r="370" s="2" customFormat="1" ht="66.75" customHeight="1">
      <c r="A370" s="40"/>
      <c r="B370" s="41"/>
      <c r="C370" s="216" t="s">
        <v>878</v>
      </c>
      <c r="D370" s="216" t="s">
        <v>260</v>
      </c>
      <c r="E370" s="217" t="s">
        <v>2403</v>
      </c>
      <c r="F370" s="218" t="s">
        <v>2404</v>
      </c>
      <c r="G370" s="219" t="s">
        <v>124</v>
      </c>
      <c r="H370" s="220">
        <v>91.799999999999997</v>
      </c>
      <c r="I370" s="221"/>
      <c r="J370" s="222">
        <f>ROUND(I370*H370,2)</f>
        <v>0</v>
      </c>
      <c r="K370" s="218" t="s">
        <v>273</v>
      </c>
      <c r="L370" s="46"/>
      <c r="M370" s="223" t="s">
        <v>35</v>
      </c>
      <c r="N370" s="224" t="s">
        <v>49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425</v>
      </c>
      <c r="AT370" s="227" t="s">
        <v>260</v>
      </c>
      <c r="AU370" s="227" t="s">
        <v>87</v>
      </c>
      <c r="AY370" s="19" t="s">
        <v>258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85</v>
      </c>
      <c r="BK370" s="228">
        <f>ROUND(I370*H370,2)</f>
        <v>0</v>
      </c>
      <c r="BL370" s="19" t="s">
        <v>425</v>
      </c>
      <c r="BM370" s="227" t="s">
        <v>2405</v>
      </c>
    </row>
    <row r="371" s="2" customFormat="1">
      <c r="A371" s="40"/>
      <c r="B371" s="41"/>
      <c r="C371" s="42"/>
      <c r="D371" s="266" t="s">
        <v>275</v>
      </c>
      <c r="E371" s="42"/>
      <c r="F371" s="267" t="s">
        <v>2406</v>
      </c>
      <c r="G371" s="42"/>
      <c r="H371" s="42"/>
      <c r="I371" s="231"/>
      <c r="J371" s="42"/>
      <c r="K371" s="42"/>
      <c r="L371" s="46"/>
      <c r="M371" s="232"/>
      <c r="N371" s="23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275</v>
      </c>
      <c r="AU371" s="19" t="s">
        <v>87</v>
      </c>
    </row>
    <row r="372" s="2" customFormat="1">
      <c r="A372" s="40"/>
      <c r="B372" s="41"/>
      <c r="C372" s="42"/>
      <c r="D372" s="229" t="s">
        <v>265</v>
      </c>
      <c r="E372" s="42"/>
      <c r="F372" s="230" t="s">
        <v>2407</v>
      </c>
      <c r="G372" s="42"/>
      <c r="H372" s="42"/>
      <c r="I372" s="231"/>
      <c r="J372" s="42"/>
      <c r="K372" s="42"/>
      <c r="L372" s="46"/>
      <c r="M372" s="232"/>
      <c r="N372" s="23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265</v>
      </c>
      <c r="AU372" s="19" t="s">
        <v>87</v>
      </c>
    </row>
    <row r="373" s="14" customFormat="1">
      <c r="A373" s="14"/>
      <c r="B373" s="244"/>
      <c r="C373" s="245"/>
      <c r="D373" s="229" t="s">
        <v>267</v>
      </c>
      <c r="E373" s="246" t="s">
        <v>35</v>
      </c>
      <c r="F373" s="247" t="s">
        <v>2408</v>
      </c>
      <c r="G373" s="245"/>
      <c r="H373" s="248">
        <v>91.799999999999997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267</v>
      </c>
      <c r="AU373" s="254" t="s">
        <v>87</v>
      </c>
      <c r="AV373" s="14" t="s">
        <v>87</v>
      </c>
      <c r="AW373" s="14" t="s">
        <v>37</v>
      </c>
      <c r="AX373" s="14" t="s">
        <v>78</v>
      </c>
      <c r="AY373" s="254" t="s">
        <v>258</v>
      </c>
    </row>
    <row r="374" s="15" customFormat="1">
      <c r="A374" s="15"/>
      <c r="B374" s="255"/>
      <c r="C374" s="256"/>
      <c r="D374" s="229" t="s">
        <v>267</v>
      </c>
      <c r="E374" s="257" t="s">
        <v>35</v>
      </c>
      <c r="F374" s="258" t="s">
        <v>270</v>
      </c>
      <c r="G374" s="256"/>
      <c r="H374" s="259">
        <v>91.799999999999997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5" t="s">
        <v>267</v>
      </c>
      <c r="AU374" s="265" t="s">
        <v>87</v>
      </c>
      <c r="AV374" s="15" t="s">
        <v>263</v>
      </c>
      <c r="AW374" s="15" t="s">
        <v>37</v>
      </c>
      <c r="AX374" s="15" t="s">
        <v>85</v>
      </c>
      <c r="AY374" s="265" t="s">
        <v>258</v>
      </c>
    </row>
    <row r="375" s="2" customFormat="1" ht="24.15" customHeight="1">
      <c r="A375" s="40"/>
      <c r="B375" s="41"/>
      <c r="C375" s="279" t="s">
        <v>888</v>
      </c>
      <c r="D375" s="279" t="s">
        <v>419</v>
      </c>
      <c r="E375" s="280" t="s">
        <v>2409</v>
      </c>
      <c r="F375" s="281" t="s">
        <v>2410</v>
      </c>
      <c r="G375" s="282" t="s">
        <v>156</v>
      </c>
      <c r="H375" s="283">
        <v>15.720000000000001</v>
      </c>
      <c r="I375" s="284"/>
      <c r="J375" s="285">
        <f>ROUND(I375*H375,2)</f>
        <v>0</v>
      </c>
      <c r="K375" s="281" t="s">
        <v>35</v>
      </c>
      <c r="L375" s="286"/>
      <c r="M375" s="287" t="s">
        <v>35</v>
      </c>
      <c r="N375" s="288" t="s">
        <v>49</v>
      </c>
      <c r="O375" s="86"/>
      <c r="P375" s="225">
        <f>O375*H375</f>
        <v>0</v>
      </c>
      <c r="Q375" s="225">
        <v>0.44</v>
      </c>
      <c r="R375" s="225">
        <f>Q375*H375</f>
        <v>6.9168000000000003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539</v>
      </c>
      <c r="AT375" s="227" t="s">
        <v>419</v>
      </c>
      <c r="AU375" s="227" t="s">
        <v>87</v>
      </c>
      <c r="AY375" s="19" t="s">
        <v>258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85</v>
      </c>
      <c r="BK375" s="228">
        <f>ROUND(I375*H375,2)</f>
        <v>0</v>
      </c>
      <c r="BL375" s="19" t="s">
        <v>425</v>
      </c>
      <c r="BM375" s="227" t="s">
        <v>2411</v>
      </c>
    </row>
    <row r="376" s="14" customFormat="1">
      <c r="A376" s="14"/>
      <c r="B376" s="244"/>
      <c r="C376" s="245"/>
      <c r="D376" s="229" t="s">
        <v>267</v>
      </c>
      <c r="E376" s="246" t="s">
        <v>35</v>
      </c>
      <c r="F376" s="247" t="s">
        <v>2412</v>
      </c>
      <c r="G376" s="245"/>
      <c r="H376" s="248">
        <v>15.720000000000001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267</v>
      </c>
      <c r="AU376" s="254" t="s">
        <v>87</v>
      </c>
      <c r="AV376" s="14" t="s">
        <v>87</v>
      </c>
      <c r="AW376" s="14" t="s">
        <v>37</v>
      </c>
      <c r="AX376" s="14" t="s">
        <v>78</v>
      </c>
      <c r="AY376" s="254" t="s">
        <v>258</v>
      </c>
    </row>
    <row r="377" s="15" customFormat="1">
      <c r="A377" s="15"/>
      <c r="B377" s="255"/>
      <c r="C377" s="256"/>
      <c r="D377" s="229" t="s">
        <v>267</v>
      </c>
      <c r="E377" s="257" t="s">
        <v>35</v>
      </c>
      <c r="F377" s="258" t="s">
        <v>270</v>
      </c>
      <c r="G377" s="256"/>
      <c r="H377" s="259">
        <v>15.720000000000001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5" t="s">
        <v>267</v>
      </c>
      <c r="AU377" s="265" t="s">
        <v>87</v>
      </c>
      <c r="AV377" s="15" t="s">
        <v>263</v>
      </c>
      <c r="AW377" s="15" t="s">
        <v>37</v>
      </c>
      <c r="AX377" s="15" t="s">
        <v>85</v>
      </c>
      <c r="AY377" s="265" t="s">
        <v>258</v>
      </c>
    </row>
    <row r="378" s="2" customFormat="1" ht="55.5" customHeight="1">
      <c r="A378" s="40"/>
      <c r="B378" s="41"/>
      <c r="C378" s="216" t="s">
        <v>898</v>
      </c>
      <c r="D378" s="216" t="s">
        <v>260</v>
      </c>
      <c r="E378" s="217" t="s">
        <v>2413</v>
      </c>
      <c r="F378" s="218" t="s">
        <v>2414</v>
      </c>
      <c r="G378" s="219" t="s">
        <v>124</v>
      </c>
      <c r="H378" s="220">
        <v>167.30000000000001</v>
      </c>
      <c r="I378" s="221"/>
      <c r="J378" s="222">
        <f>ROUND(I378*H378,2)</f>
        <v>0</v>
      </c>
      <c r="K378" s="218" t="s">
        <v>273</v>
      </c>
      <c r="L378" s="46"/>
      <c r="M378" s="223" t="s">
        <v>35</v>
      </c>
      <c r="N378" s="224" t="s">
        <v>49</v>
      </c>
      <c r="O378" s="86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425</v>
      </c>
      <c r="AT378" s="227" t="s">
        <v>260</v>
      </c>
      <c r="AU378" s="227" t="s">
        <v>87</v>
      </c>
      <c r="AY378" s="19" t="s">
        <v>258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85</v>
      </c>
      <c r="BK378" s="228">
        <f>ROUND(I378*H378,2)</f>
        <v>0</v>
      </c>
      <c r="BL378" s="19" t="s">
        <v>425</v>
      </c>
      <c r="BM378" s="227" t="s">
        <v>2415</v>
      </c>
    </row>
    <row r="379" s="2" customFormat="1">
      <c r="A379" s="40"/>
      <c r="B379" s="41"/>
      <c r="C379" s="42"/>
      <c r="D379" s="266" t="s">
        <v>275</v>
      </c>
      <c r="E379" s="42"/>
      <c r="F379" s="267" t="s">
        <v>2416</v>
      </c>
      <c r="G379" s="42"/>
      <c r="H379" s="42"/>
      <c r="I379" s="231"/>
      <c r="J379" s="42"/>
      <c r="K379" s="42"/>
      <c r="L379" s="46"/>
      <c r="M379" s="232"/>
      <c r="N379" s="23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275</v>
      </c>
      <c r="AU379" s="19" t="s">
        <v>87</v>
      </c>
    </row>
    <row r="380" s="14" customFormat="1">
      <c r="A380" s="14"/>
      <c r="B380" s="244"/>
      <c r="C380" s="245"/>
      <c r="D380" s="229" t="s">
        <v>267</v>
      </c>
      <c r="E380" s="246" t="s">
        <v>35</v>
      </c>
      <c r="F380" s="247" t="s">
        <v>2417</v>
      </c>
      <c r="G380" s="245"/>
      <c r="H380" s="248">
        <v>167.30000000000001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267</v>
      </c>
      <c r="AU380" s="254" t="s">
        <v>87</v>
      </c>
      <c r="AV380" s="14" t="s">
        <v>87</v>
      </c>
      <c r="AW380" s="14" t="s">
        <v>37</v>
      </c>
      <c r="AX380" s="14" t="s">
        <v>78</v>
      </c>
      <c r="AY380" s="254" t="s">
        <v>258</v>
      </c>
    </row>
    <row r="381" s="15" customFormat="1">
      <c r="A381" s="15"/>
      <c r="B381" s="255"/>
      <c r="C381" s="256"/>
      <c r="D381" s="229" t="s">
        <v>267</v>
      </c>
      <c r="E381" s="257" t="s">
        <v>35</v>
      </c>
      <c r="F381" s="258" t="s">
        <v>270</v>
      </c>
      <c r="G381" s="256"/>
      <c r="H381" s="259">
        <v>167.30000000000001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5" t="s">
        <v>267</v>
      </c>
      <c r="AU381" s="265" t="s">
        <v>87</v>
      </c>
      <c r="AV381" s="15" t="s">
        <v>263</v>
      </c>
      <c r="AW381" s="15" t="s">
        <v>37</v>
      </c>
      <c r="AX381" s="15" t="s">
        <v>85</v>
      </c>
      <c r="AY381" s="265" t="s">
        <v>258</v>
      </c>
    </row>
    <row r="382" s="2" customFormat="1" ht="24.15" customHeight="1">
      <c r="A382" s="40"/>
      <c r="B382" s="41"/>
      <c r="C382" s="279" t="s">
        <v>903</v>
      </c>
      <c r="D382" s="279" t="s">
        <v>419</v>
      </c>
      <c r="E382" s="280" t="s">
        <v>2418</v>
      </c>
      <c r="F382" s="281" t="s">
        <v>2419</v>
      </c>
      <c r="G382" s="282" t="s">
        <v>156</v>
      </c>
      <c r="H382" s="283">
        <v>14.455</v>
      </c>
      <c r="I382" s="284"/>
      <c r="J382" s="285">
        <f>ROUND(I382*H382,2)</f>
        <v>0</v>
      </c>
      <c r="K382" s="281" t="s">
        <v>35</v>
      </c>
      <c r="L382" s="286"/>
      <c r="M382" s="287" t="s">
        <v>35</v>
      </c>
      <c r="N382" s="288" t="s">
        <v>49</v>
      </c>
      <c r="O382" s="86"/>
      <c r="P382" s="225">
        <f>O382*H382</f>
        <v>0</v>
      </c>
      <c r="Q382" s="225">
        <v>0.44</v>
      </c>
      <c r="R382" s="225">
        <f>Q382*H382</f>
        <v>6.3601999999999999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539</v>
      </c>
      <c r="AT382" s="227" t="s">
        <v>419</v>
      </c>
      <c r="AU382" s="227" t="s">
        <v>87</v>
      </c>
      <c r="AY382" s="19" t="s">
        <v>258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85</v>
      </c>
      <c r="BK382" s="228">
        <f>ROUND(I382*H382,2)</f>
        <v>0</v>
      </c>
      <c r="BL382" s="19" t="s">
        <v>425</v>
      </c>
      <c r="BM382" s="227" t="s">
        <v>2420</v>
      </c>
    </row>
    <row r="383" s="14" customFormat="1">
      <c r="A383" s="14"/>
      <c r="B383" s="244"/>
      <c r="C383" s="245"/>
      <c r="D383" s="229" t="s">
        <v>267</v>
      </c>
      <c r="E383" s="246" t="s">
        <v>35</v>
      </c>
      <c r="F383" s="247" t="s">
        <v>2421</v>
      </c>
      <c r="G383" s="245"/>
      <c r="H383" s="248">
        <v>14.455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267</v>
      </c>
      <c r="AU383" s="254" t="s">
        <v>87</v>
      </c>
      <c r="AV383" s="14" t="s">
        <v>87</v>
      </c>
      <c r="AW383" s="14" t="s">
        <v>37</v>
      </c>
      <c r="AX383" s="14" t="s">
        <v>78</v>
      </c>
      <c r="AY383" s="254" t="s">
        <v>258</v>
      </c>
    </row>
    <row r="384" s="15" customFormat="1">
      <c r="A384" s="15"/>
      <c r="B384" s="255"/>
      <c r="C384" s="256"/>
      <c r="D384" s="229" t="s">
        <v>267</v>
      </c>
      <c r="E384" s="257" t="s">
        <v>35</v>
      </c>
      <c r="F384" s="258" t="s">
        <v>270</v>
      </c>
      <c r="G384" s="256"/>
      <c r="H384" s="259">
        <v>14.455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267</v>
      </c>
      <c r="AU384" s="265" t="s">
        <v>87</v>
      </c>
      <c r="AV384" s="15" t="s">
        <v>263</v>
      </c>
      <c r="AW384" s="15" t="s">
        <v>37</v>
      </c>
      <c r="AX384" s="15" t="s">
        <v>85</v>
      </c>
      <c r="AY384" s="265" t="s">
        <v>258</v>
      </c>
    </row>
    <row r="385" s="2" customFormat="1" ht="24.15" customHeight="1">
      <c r="A385" s="40"/>
      <c r="B385" s="41"/>
      <c r="C385" s="279" t="s">
        <v>909</v>
      </c>
      <c r="D385" s="279" t="s">
        <v>419</v>
      </c>
      <c r="E385" s="280" t="s">
        <v>2422</v>
      </c>
      <c r="F385" s="281" t="s">
        <v>2423</v>
      </c>
      <c r="G385" s="282" t="s">
        <v>484</v>
      </c>
      <c r="H385" s="283">
        <v>140</v>
      </c>
      <c r="I385" s="284"/>
      <c r="J385" s="285">
        <f>ROUND(I385*H385,2)</f>
        <v>0</v>
      </c>
      <c r="K385" s="281" t="s">
        <v>35</v>
      </c>
      <c r="L385" s="286"/>
      <c r="M385" s="287" t="s">
        <v>35</v>
      </c>
      <c r="N385" s="288" t="s">
        <v>49</v>
      </c>
      <c r="O385" s="86"/>
      <c r="P385" s="225">
        <f>O385*H385</f>
        <v>0</v>
      </c>
      <c r="Q385" s="225">
        <v>0.00040000000000000002</v>
      </c>
      <c r="R385" s="225">
        <f>Q385*H385</f>
        <v>0.056000000000000001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539</v>
      </c>
      <c r="AT385" s="227" t="s">
        <v>419</v>
      </c>
      <c r="AU385" s="227" t="s">
        <v>87</v>
      </c>
      <c r="AY385" s="19" t="s">
        <v>258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85</v>
      </c>
      <c r="BK385" s="228">
        <f>ROUND(I385*H385,2)</f>
        <v>0</v>
      </c>
      <c r="BL385" s="19" t="s">
        <v>425</v>
      </c>
      <c r="BM385" s="227" t="s">
        <v>2424</v>
      </c>
    </row>
    <row r="386" s="2" customFormat="1">
      <c r="A386" s="40"/>
      <c r="B386" s="41"/>
      <c r="C386" s="42"/>
      <c r="D386" s="229" t="s">
        <v>265</v>
      </c>
      <c r="E386" s="42"/>
      <c r="F386" s="230" t="s">
        <v>2425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265</v>
      </c>
      <c r="AU386" s="19" t="s">
        <v>87</v>
      </c>
    </row>
    <row r="387" s="14" customFormat="1">
      <c r="A387" s="14"/>
      <c r="B387" s="244"/>
      <c r="C387" s="245"/>
      <c r="D387" s="229" t="s">
        <v>267</v>
      </c>
      <c r="E387" s="246" t="s">
        <v>35</v>
      </c>
      <c r="F387" s="247" t="s">
        <v>2426</v>
      </c>
      <c r="G387" s="245"/>
      <c r="H387" s="248">
        <v>140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267</v>
      </c>
      <c r="AU387" s="254" t="s">
        <v>87</v>
      </c>
      <c r="AV387" s="14" t="s">
        <v>87</v>
      </c>
      <c r="AW387" s="14" t="s">
        <v>37</v>
      </c>
      <c r="AX387" s="14" t="s">
        <v>85</v>
      </c>
      <c r="AY387" s="254" t="s">
        <v>258</v>
      </c>
    </row>
    <row r="388" s="2" customFormat="1" ht="24.15" customHeight="1">
      <c r="A388" s="40"/>
      <c r="B388" s="41"/>
      <c r="C388" s="216" t="s">
        <v>916</v>
      </c>
      <c r="D388" s="216" t="s">
        <v>260</v>
      </c>
      <c r="E388" s="217" t="s">
        <v>2427</v>
      </c>
      <c r="F388" s="218" t="s">
        <v>2428</v>
      </c>
      <c r="G388" s="219" t="s">
        <v>1740</v>
      </c>
      <c r="H388" s="220">
        <v>2876.4200000000001</v>
      </c>
      <c r="I388" s="221"/>
      <c r="J388" s="222">
        <f>ROUND(I388*H388,2)</f>
        <v>0</v>
      </c>
      <c r="K388" s="218" t="s">
        <v>35</v>
      </c>
      <c r="L388" s="46"/>
      <c r="M388" s="223" t="s">
        <v>35</v>
      </c>
      <c r="N388" s="224" t="s">
        <v>49</v>
      </c>
      <c r="O388" s="86"/>
      <c r="P388" s="225">
        <f>O388*H388</f>
        <v>0</v>
      </c>
      <c r="Q388" s="225">
        <v>0.001</v>
      </c>
      <c r="R388" s="225">
        <f>Q388*H388</f>
        <v>2.87642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425</v>
      </c>
      <c r="AT388" s="227" t="s">
        <v>260</v>
      </c>
      <c r="AU388" s="227" t="s">
        <v>87</v>
      </c>
      <c r="AY388" s="19" t="s">
        <v>258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85</v>
      </c>
      <c r="BK388" s="228">
        <f>ROUND(I388*H388,2)</f>
        <v>0</v>
      </c>
      <c r="BL388" s="19" t="s">
        <v>425</v>
      </c>
      <c r="BM388" s="227" t="s">
        <v>2429</v>
      </c>
    </row>
    <row r="389" s="2" customFormat="1">
      <c r="A389" s="40"/>
      <c r="B389" s="41"/>
      <c r="C389" s="42"/>
      <c r="D389" s="229" t="s">
        <v>265</v>
      </c>
      <c r="E389" s="42"/>
      <c r="F389" s="230" t="s">
        <v>2430</v>
      </c>
      <c r="G389" s="42"/>
      <c r="H389" s="42"/>
      <c r="I389" s="231"/>
      <c r="J389" s="42"/>
      <c r="K389" s="42"/>
      <c r="L389" s="46"/>
      <c r="M389" s="232"/>
      <c r="N389" s="23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265</v>
      </c>
      <c r="AU389" s="19" t="s">
        <v>87</v>
      </c>
    </row>
    <row r="390" s="14" customFormat="1">
      <c r="A390" s="14"/>
      <c r="B390" s="244"/>
      <c r="C390" s="245"/>
      <c r="D390" s="229" t="s">
        <v>267</v>
      </c>
      <c r="E390" s="246" t="s">
        <v>35</v>
      </c>
      <c r="F390" s="247" t="s">
        <v>2431</v>
      </c>
      <c r="G390" s="245"/>
      <c r="H390" s="248">
        <v>1052.4200000000001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267</v>
      </c>
      <c r="AU390" s="254" t="s">
        <v>87</v>
      </c>
      <c r="AV390" s="14" t="s">
        <v>87</v>
      </c>
      <c r="AW390" s="14" t="s">
        <v>37</v>
      </c>
      <c r="AX390" s="14" t="s">
        <v>78</v>
      </c>
      <c r="AY390" s="254" t="s">
        <v>258</v>
      </c>
    </row>
    <row r="391" s="14" customFormat="1">
      <c r="A391" s="14"/>
      <c r="B391" s="244"/>
      <c r="C391" s="245"/>
      <c r="D391" s="229" t="s">
        <v>267</v>
      </c>
      <c r="E391" s="246" t="s">
        <v>35</v>
      </c>
      <c r="F391" s="247" t="s">
        <v>2432</v>
      </c>
      <c r="G391" s="245"/>
      <c r="H391" s="248">
        <v>1824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267</v>
      </c>
      <c r="AU391" s="254" t="s">
        <v>87</v>
      </c>
      <c r="AV391" s="14" t="s">
        <v>87</v>
      </c>
      <c r="AW391" s="14" t="s">
        <v>37</v>
      </c>
      <c r="AX391" s="14" t="s">
        <v>78</v>
      </c>
      <c r="AY391" s="254" t="s">
        <v>258</v>
      </c>
    </row>
    <row r="392" s="15" customFormat="1">
      <c r="A392" s="15"/>
      <c r="B392" s="255"/>
      <c r="C392" s="256"/>
      <c r="D392" s="229" t="s">
        <v>267</v>
      </c>
      <c r="E392" s="257" t="s">
        <v>35</v>
      </c>
      <c r="F392" s="258" t="s">
        <v>270</v>
      </c>
      <c r="G392" s="256"/>
      <c r="H392" s="259">
        <v>2876.4200000000001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5" t="s">
        <v>267</v>
      </c>
      <c r="AU392" s="265" t="s">
        <v>87</v>
      </c>
      <c r="AV392" s="15" t="s">
        <v>263</v>
      </c>
      <c r="AW392" s="15" t="s">
        <v>37</v>
      </c>
      <c r="AX392" s="15" t="s">
        <v>85</v>
      </c>
      <c r="AY392" s="265" t="s">
        <v>258</v>
      </c>
    </row>
    <row r="393" s="2" customFormat="1" ht="37.8" customHeight="1">
      <c r="A393" s="40"/>
      <c r="B393" s="41"/>
      <c r="C393" s="216" t="s">
        <v>925</v>
      </c>
      <c r="D393" s="216" t="s">
        <v>260</v>
      </c>
      <c r="E393" s="217" t="s">
        <v>2433</v>
      </c>
      <c r="F393" s="218" t="s">
        <v>2434</v>
      </c>
      <c r="G393" s="219" t="s">
        <v>156</v>
      </c>
      <c r="H393" s="220">
        <v>34.305</v>
      </c>
      <c r="I393" s="221"/>
      <c r="J393" s="222">
        <f>ROUND(I393*H393,2)</f>
        <v>0</v>
      </c>
      <c r="K393" s="218" t="s">
        <v>273</v>
      </c>
      <c r="L393" s="46"/>
      <c r="M393" s="223" t="s">
        <v>35</v>
      </c>
      <c r="N393" s="224" t="s">
        <v>49</v>
      </c>
      <c r="O393" s="86"/>
      <c r="P393" s="225">
        <f>O393*H393</f>
        <v>0</v>
      </c>
      <c r="Q393" s="225">
        <v>0.023369999999999998</v>
      </c>
      <c r="R393" s="225">
        <f>Q393*H393</f>
        <v>0.80170784999999989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425</v>
      </c>
      <c r="AT393" s="227" t="s">
        <v>260</v>
      </c>
      <c r="AU393" s="227" t="s">
        <v>87</v>
      </c>
      <c r="AY393" s="19" t="s">
        <v>258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85</v>
      </c>
      <c r="BK393" s="228">
        <f>ROUND(I393*H393,2)</f>
        <v>0</v>
      </c>
      <c r="BL393" s="19" t="s">
        <v>425</v>
      </c>
      <c r="BM393" s="227" t="s">
        <v>2435</v>
      </c>
    </row>
    <row r="394" s="2" customFormat="1">
      <c r="A394" s="40"/>
      <c r="B394" s="41"/>
      <c r="C394" s="42"/>
      <c r="D394" s="266" t="s">
        <v>275</v>
      </c>
      <c r="E394" s="42"/>
      <c r="F394" s="267" t="s">
        <v>2436</v>
      </c>
      <c r="G394" s="42"/>
      <c r="H394" s="42"/>
      <c r="I394" s="231"/>
      <c r="J394" s="42"/>
      <c r="K394" s="42"/>
      <c r="L394" s="46"/>
      <c r="M394" s="232"/>
      <c r="N394" s="23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275</v>
      </c>
      <c r="AU394" s="19" t="s">
        <v>87</v>
      </c>
    </row>
    <row r="395" s="14" customFormat="1">
      <c r="A395" s="14"/>
      <c r="B395" s="244"/>
      <c r="C395" s="245"/>
      <c r="D395" s="229" t="s">
        <v>267</v>
      </c>
      <c r="E395" s="246" t="s">
        <v>35</v>
      </c>
      <c r="F395" s="247" t="s">
        <v>2412</v>
      </c>
      <c r="G395" s="245"/>
      <c r="H395" s="248">
        <v>15.720000000000001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267</v>
      </c>
      <c r="AU395" s="254" t="s">
        <v>87</v>
      </c>
      <c r="AV395" s="14" t="s">
        <v>87</v>
      </c>
      <c r="AW395" s="14" t="s">
        <v>37</v>
      </c>
      <c r="AX395" s="14" t="s">
        <v>78</v>
      </c>
      <c r="AY395" s="254" t="s">
        <v>258</v>
      </c>
    </row>
    <row r="396" s="14" customFormat="1">
      <c r="A396" s="14"/>
      <c r="B396" s="244"/>
      <c r="C396" s="245"/>
      <c r="D396" s="229" t="s">
        <v>267</v>
      </c>
      <c r="E396" s="246" t="s">
        <v>35</v>
      </c>
      <c r="F396" s="247" t="s">
        <v>2421</v>
      </c>
      <c r="G396" s="245"/>
      <c r="H396" s="248">
        <v>14.455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267</v>
      </c>
      <c r="AU396" s="254" t="s">
        <v>87</v>
      </c>
      <c r="AV396" s="14" t="s">
        <v>87</v>
      </c>
      <c r="AW396" s="14" t="s">
        <v>37</v>
      </c>
      <c r="AX396" s="14" t="s">
        <v>78</v>
      </c>
      <c r="AY396" s="254" t="s">
        <v>258</v>
      </c>
    </row>
    <row r="397" s="14" customFormat="1">
      <c r="A397" s="14"/>
      <c r="B397" s="244"/>
      <c r="C397" s="245"/>
      <c r="D397" s="229" t="s">
        <v>267</v>
      </c>
      <c r="E397" s="246" t="s">
        <v>35</v>
      </c>
      <c r="F397" s="247" t="s">
        <v>2402</v>
      </c>
      <c r="G397" s="245"/>
      <c r="H397" s="248">
        <v>4.1299999999999999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267</v>
      </c>
      <c r="AU397" s="254" t="s">
        <v>87</v>
      </c>
      <c r="AV397" s="14" t="s">
        <v>87</v>
      </c>
      <c r="AW397" s="14" t="s">
        <v>37</v>
      </c>
      <c r="AX397" s="14" t="s">
        <v>78</v>
      </c>
      <c r="AY397" s="254" t="s">
        <v>258</v>
      </c>
    </row>
    <row r="398" s="15" customFormat="1">
      <c r="A398" s="15"/>
      <c r="B398" s="255"/>
      <c r="C398" s="256"/>
      <c r="D398" s="229" t="s">
        <v>267</v>
      </c>
      <c r="E398" s="257" t="s">
        <v>35</v>
      </c>
      <c r="F398" s="258" t="s">
        <v>270</v>
      </c>
      <c r="G398" s="256"/>
      <c r="H398" s="259">
        <v>34.305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5" t="s">
        <v>267</v>
      </c>
      <c r="AU398" s="265" t="s">
        <v>87</v>
      </c>
      <c r="AV398" s="15" t="s">
        <v>263</v>
      </c>
      <c r="AW398" s="15" t="s">
        <v>37</v>
      </c>
      <c r="AX398" s="15" t="s">
        <v>85</v>
      </c>
      <c r="AY398" s="265" t="s">
        <v>258</v>
      </c>
    </row>
    <row r="399" s="2" customFormat="1" ht="44.25" customHeight="1">
      <c r="A399" s="40"/>
      <c r="B399" s="41"/>
      <c r="C399" s="216" t="s">
        <v>931</v>
      </c>
      <c r="D399" s="216" t="s">
        <v>260</v>
      </c>
      <c r="E399" s="217" t="s">
        <v>2437</v>
      </c>
      <c r="F399" s="218" t="s">
        <v>2438</v>
      </c>
      <c r="G399" s="219" t="s">
        <v>1253</v>
      </c>
      <c r="H399" s="289"/>
      <c r="I399" s="221"/>
      <c r="J399" s="222">
        <f>ROUND(I399*H399,2)</f>
        <v>0</v>
      </c>
      <c r="K399" s="218" t="s">
        <v>273</v>
      </c>
      <c r="L399" s="46"/>
      <c r="M399" s="223" t="s">
        <v>35</v>
      </c>
      <c r="N399" s="224" t="s">
        <v>49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425</v>
      </c>
      <c r="AT399" s="227" t="s">
        <v>260</v>
      </c>
      <c r="AU399" s="227" t="s">
        <v>87</v>
      </c>
      <c r="AY399" s="19" t="s">
        <v>258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85</v>
      </c>
      <c r="BK399" s="228">
        <f>ROUND(I399*H399,2)</f>
        <v>0</v>
      </c>
      <c r="BL399" s="19" t="s">
        <v>425</v>
      </c>
      <c r="BM399" s="227" t="s">
        <v>2439</v>
      </c>
    </row>
    <row r="400" s="2" customFormat="1">
      <c r="A400" s="40"/>
      <c r="B400" s="41"/>
      <c r="C400" s="42"/>
      <c r="D400" s="266" t="s">
        <v>275</v>
      </c>
      <c r="E400" s="42"/>
      <c r="F400" s="267" t="s">
        <v>2440</v>
      </c>
      <c r="G400" s="42"/>
      <c r="H400" s="42"/>
      <c r="I400" s="231"/>
      <c r="J400" s="42"/>
      <c r="K400" s="42"/>
      <c r="L400" s="46"/>
      <c r="M400" s="232"/>
      <c r="N400" s="23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275</v>
      </c>
      <c r="AU400" s="19" t="s">
        <v>87</v>
      </c>
    </row>
    <row r="401" s="12" customFormat="1" ht="22.8" customHeight="1">
      <c r="A401" s="12"/>
      <c r="B401" s="200"/>
      <c r="C401" s="201"/>
      <c r="D401" s="202" t="s">
        <v>77</v>
      </c>
      <c r="E401" s="214" t="s">
        <v>1970</v>
      </c>
      <c r="F401" s="214" t="s">
        <v>1971</v>
      </c>
      <c r="G401" s="201"/>
      <c r="H401" s="201"/>
      <c r="I401" s="204"/>
      <c r="J401" s="215">
        <f>BK401</f>
        <v>0</v>
      </c>
      <c r="K401" s="201"/>
      <c r="L401" s="206"/>
      <c r="M401" s="207"/>
      <c r="N401" s="208"/>
      <c r="O401" s="208"/>
      <c r="P401" s="209">
        <f>SUM(P402:P419)</f>
        <v>0</v>
      </c>
      <c r="Q401" s="208"/>
      <c r="R401" s="209">
        <f>SUM(R402:R419)</f>
        <v>0.20140343999999999</v>
      </c>
      <c r="S401" s="208"/>
      <c r="T401" s="210">
        <f>SUM(T402:T419)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1" t="s">
        <v>87</v>
      </c>
      <c r="AT401" s="212" t="s">
        <v>77</v>
      </c>
      <c r="AU401" s="212" t="s">
        <v>85</v>
      </c>
      <c r="AY401" s="211" t="s">
        <v>258</v>
      </c>
      <c r="BK401" s="213">
        <f>SUM(BK402:BK419)</f>
        <v>0</v>
      </c>
    </row>
    <row r="402" s="2" customFormat="1" ht="49.05" customHeight="1">
      <c r="A402" s="40"/>
      <c r="B402" s="41"/>
      <c r="C402" s="216" t="s">
        <v>936</v>
      </c>
      <c r="D402" s="216" t="s">
        <v>260</v>
      </c>
      <c r="E402" s="217" t="s">
        <v>2441</v>
      </c>
      <c r="F402" s="218" t="s">
        <v>2442</v>
      </c>
      <c r="G402" s="219" t="s">
        <v>117</v>
      </c>
      <c r="H402" s="220">
        <v>479.53199999999998</v>
      </c>
      <c r="I402" s="221"/>
      <c r="J402" s="222">
        <f>ROUND(I402*H402,2)</f>
        <v>0</v>
      </c>
      <c r="K402" s="218" t="s">
        <v>273</v>
      </c>
      <c r="L402" s="46"/>
      <c r="M402" s="223" t="s">
        <v>35</v>
      </c>
      <c r="N402" s="224" t="s">
        <v>49</v>
      </c>
      <c r="O402" s="86"/>
      <c r="P402" s="225">
        <f>O402*H402</f>
        <v>0</v>
      </c>
      <c r="Q402" s="225">
        <v>0.00013999999999999999</v>
      </c>
      <c r="R402" s="225">
        <f>Q402*H402</f>
        <v>0.067134479999999996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425</v>
      </c>
      <c r="AT402" s="227" t="s">
        <v>260</v>
      </c>
      <c r="AU402" s="227" t="s">
        <v>87</v>
      </c>
      <c r="AY402" s="19" t="s">
        <v>258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85</v>
      </c>
      <c r="BK402" s="228">
        <f>ROUND(I402*H402,2)</f>
        <v>0</v>
      </c>
      <c r="BL402" s="19" t="s">
        <v>425</v>
      </c>
      <c r="BM402" s="227" t="s">
        <v>2443</v>
      </c>
    </row>
    <row r="403" s="2" customFormat="1">
      <c r="A403" s="40"/>
      <c r="B403" s="41"/>
      <c r="C403" s="42"/>
      <c r="D403" s="266" t="s">
        <v>275</v>
      </c>
      <c r="E403" s="42"/>
      <c r="F403" s="267" t="s">
        <v>2444</v>
      </c>
      <c r="G403" s="42"/>
      <c r="H403" s="42"/>
      <c r="I403" s="231"/>
      <c r="J403" s="42"/>
      <c r="K403" s="42"/>
      <c r="L403" s="46"/>
      <c r="M403" s="232"/>
      <c r="N403" s="23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275</v>
      </c>
      <c r="AU403" s="19" t="s">
        <v>87</v>
      </c>
    </row>
    <row r="404" s="14" customFormat="1">
      <c r="A404" s="14"/>
      <c r="B404" s="244"/>
      <c r="C404" s="245"/>
      <c r="D404" s="229" t="s">
        <v>267</v>
      </c>
      <c r="E404" s="246" t="s">
        <v>35</v>
      </c>
      <c r="F404" s="247" t="s">
        <v>2445</v>
      </c>
      <c r="G404" s="245"/>
      <c r="H404" s="248">
        <v>195.59999999999999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267</v>
      </c>
      <c r="AU404" s="254" t="s">
        <v>87</v>
      </c>
      <c r="AV404" s="14" t="s">
        <v>87</v>
      </c>
      <c r="AW404" s="14" t="s">
        <v>37</v>
      </c>
      <c r="AX404" s="14" t="s">
        <v>78</v>
      </c>
      <c r="AY404" s="254" t="s">
        <v>258</v>
      </c>
    </row>
    <row r="405" s="14" customFormat="1">
      <c r="A405" s="14"/>
      <c r="B405" s="244"/>
      <c r="C405" s="245"/>
      <c r="D405" s="229" t="s">
        <v>267</v>
      </c>
      <c r="E405" s="246" t="s">
        <v>35</v>
      </c>
      <c r="F405" s="247" t="s">
        <v>2446</v>
      </c>
      <c r="G405" s="245"/>
      <c r="H405" s="248">
        <v>220.83600000000001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267</v>
      </c>
      <c r="AU405" s="254" t="s">
        <v>87</v>
      </c>
      <c r="AV405" s="14" t="s">
        <v>87</v>
      </c>
      <c r="AW405" s="14" t="s">
        <v>37</v>
      </c>
      <c r="AX405" s="14" t="s">
        <v>78</v>
      </c>
      <c r="AY405" s="254" t="s">
        <v>258</v>
      </c>
    </row>
    <row r="406" s="14" customFormat="1">
      <c r="A406" s="14"/>
      <c r="B406" s="244"/>
      <c r="C406" s="245"/>
      <c r="D406" s="229" t="s">
        <v>267</v>
      </c>
      <c r="E406" s="246" t="s">
        <v>35</v>
      </c>
      <c r="F406" s="247" t="s">
        <v>2447</v>
      </c>
      <c r="G406" s="245"/>
      <c r="H406" s="248">
        <v>63.095999999999997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267</v>
      </c>
      <c r="AU406" s="254" t="s">
        <v>87</v>
      </c>
      <c r="AV406" s="14" t="s">
        <v>87</v>
      </c>
      <c r="AW406" s="14" t="s">
        <v>37</v>
      </c>
      <c r="AX406" s="14" t="s">
        <v>78</v>
      </c>
      <c r="AY406" s="254" t="s">
        <v>258</v>
      </c>
    </row>
    <row r="407" s="15" customFormat="1">
      <c r="A407" s="15"/>
      <c r="B407" s="255"/>
      <c r="C407" s="256"/>
      <c r="D407" s="229" t="s">
        <v>267</v>
      </c>
      <c r="E407" s="257" t="s">
        <v>35</v>
      </c>
      <c r="F407" s="258" t="s">
        <v>270</v>
      </c>
      <c r="G407" s="256"/>
      <c r="H407" s="259">
        <v>479.53199999999998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5" t="s">
        <v>267</v>
      </c>
      <c r="AU407" s="265" t="s">
        <v>87</v>
      </c>
      <c r="AV407" s="15" t="s">
        <v>263</v>
      </c>
      <c r="AW407" s="15" t="s">
        <v>37</v>
      </c>
      <c r="AX407" s="15" t="s">
        <v>85</v>
      </c>
      <c r="AY407" s="265" t="s">
        <v>258</v>
      </c>
    </row>
    <row r="408" s="2" customFormat="1" ht="44.25" customHeight="1">
      <c r="A408" s="40"/>
      <c r="B408" s="41"/>
      <c r="C408" s="216" t="s">
        <v>941</v>
      </c>
      <c r="D408" s="216" t="s">
        <v>260</v>
      </c>
      <c r="E408" s="217" t="s">
        <v>2448</v>
      </c>
      <c r="F408" s="218" t="s">
        <v>2449</v>
      </c>
      <c r="G408" s="219" t="s">
        <v>117</v>
      </c>
      <c r="H408" s="220">
        <v>479.53199999999998</v>
      </c>
      <c r="I408" s="221"/>
      <c r="J408" s="222">
        <f>ROUND(I408*H408,2)</f>
        <v>0</v>
      </c>
      <c r="K408" s="218" t="s">
        <v>273</v>
      </c>
      <c r="L408" s="46"/>
      <c r="M408" s="223" t="s">
        <v>35</v>
      </c>
      <c r="N408" s="224" t="s">
        <v>49</v>
      </c>
      <c r="O408" s="86"/>
      <c r="P408" s="225">
        <f>O408*H408</f>
        <v>0</v>
      </c>
      <c r="Q408" s="225">
        <v>0.00013999999999999999</v>
      </c>
      <c r="R408" s="225">
        <f>Q408*H408</f>
        <v>0.067134479999999996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425</v>
      </c>
      <c r="AT408" s="227" t="s">
        <v>260</v>
      </c>
      <c r="AU408" s="227" t="s">
        <v>87</v>
      </c>
      <c r="AY408" s="19" t="s">
        <v>258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85</v>
      </c>
      <c r="BK408" s="228">
        <f>ROUND(I408*H408,2)</f>
        <v>0</v>
      </c>
      <c r="BL408" s="19" t="s">
        <v>425</v>
      </c>
      <c r="BM408" s="227" t="s">
        <v>2450</v>
      </c>
    </row>
    <row r="409" s="2" customFormat="1">
      <c r="A409" s="40"/>
      <c r="B409" s="41"/>
      <c r="C409" s="42"/>
      <c r="D409" s="266" t="s">
        <v>275</v>
      </c>
      <c r="E409" s="42"/>
      <c r="F409" s="267" t="s">
        <v>2451</v>
      </c>
      <c r="G409" s="42"/>
      <c r="H409" s="42"/>
      <c r="I409" s="231"/>
      <c r="J409" s="42"/>
      <c r="K409" s="42"/>
      <c r="L409" s="46"/>
      <c r="M409" s="232"/>
      <c r="N409" s="23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275</v>
      </c>
      <c r="AU409" s="19" t="s">
        <v>87</v>
      </c>
    </row>
    <row r="410" s="14" customFormat="1">
      <c r="A410" s="14"/>
      <c r="B410" s="244"/>
      <c r="C410" s="245"/>
      <c r="D410" s="229" t="s">
        <v>267</v>
      </c>
      <c r="E410" s="246" t="s">
        <v>35</v>
      </c>
      <c r="F410" s="247" t="s">
        <v>2445</v>
      </c>
      <c r="G410" s="245"/>
      <c r="H410" s="248">
        <v>195.59999999999999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267</v>
      </c>
      <c r="AU410" s="254" t="s">
        <v>87</v>
      </c>
      <c r="AV410" s="14" t="s">
        <v>87</v>
      </c>
      <c r="AW410" s="14" t="s">
        <v>37</v>
      </c>
      <c r="AX410" s="14" t="s">
        <v>78</v>
      </c>
      <c r="AY410" s="254" t="s">
        <v>258</v>
      </c>
    </row>
    <row r="411" s="14" customFormat="1">
      <c r="A411" s="14"/>
      <c r="B411" s="244"/>
      <c r="C411" s="245"/>
      <c r="D411" s="229" t="s">
        <v>267</v>
      </c>
      <c r="E411" s="246" t="s">
        <v>35</v>
      </c>
      <c r="F411" s="247" t="s">
        <v>2446</v>
      </c>
      <c r="G411" s="245"/>
      <c r="H411" s="248">
        <v>220.83600000000001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267</v>
      </c>
      <c r="AU411" s="254" t="s">
        <v>87</v>
      </c>
      <c r="AV411" s="14" t="s">
        <v>87</v>
      </c>
      <c r="AW411" s="14" t="s">
        <v>37</v>
      </c>
      <c r="AX411" s="14" t="s">
        <v>78</v>
      </c>
      <c r="AY411" s="254" t="s">
        <v>258</v>
      </c>
    </row>
    <row r="412" s="14" customFormat="1">
      <c r="A412" s="14"/>
      <c r="B412" s="244"/>
      <c r="C412" s="245"/>
      <c r="D412" s="229" t="s">
        <v>267</v>
      </c>
      <c r="E412" s="246" t="s">
        <v>35</v>
      </c>
      <c r="F412" s="247" t="s">
        <v>2447</v>
      </c>
      <c r="G412" s="245"/>
      <c r="H412" s="248">
        <v>63.095999999999997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267</v>
      </c>
      <c r="AU412" s="254" t="s">
        <v>87</v>
      </c>
      <c r="AV412" s="14" t="s">
        <v>87</v>
      </c>
      <c r="AW412" s="14" t="s">
        <v>37</v>
      </c>
      <c r="AX412" s="14" t="s">
        <v>78</v>
      </c>
      <c r="AY412" s="254" t="s">
        <v>258</v>
      </c>
    </row>
    <row r="413" s="15" customFormat="1">
      <c r="A413" s="15"/>
      <c r="B413" s="255"/>
      <c r="C413" s="256"/>
      <c r="D413" s="229" t="s">
        <v>267</v>
      </c>
      <c r="E413" s="257" t="s">
        <v>35</v>
      </c>
      <c r="F413" s="258" t="s">
        <v>270</v>
      </c>
      <c r="G413" s="256"/>
      <c r="H413" s="259">
        <v>479.53199999999998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5" t="s">
        <v>267</v>
      </c>
      <c r="AU413" s="265" t="s">
        <v>87</v>
      </c>
      <c r="AV413" s="15" t="s">
        <v>263</v>
      </c>
      <c r="AW413" s="15" t="s">
        <v>37</v>
      </c>
      <c r="AX413" s="15" t="s">
        <v>85</v>
      </c>
      <c r="AY413" s="265" t="s">
        <v>258</v>
      </c>
    </row>
    <row r="414" s="2" customFormat="1" ht="24.15" customHeight="1">
      <c r="A414" s="40"/>
      <c r="B414" s="41"/>
      <c r="C414" s="216" t="s">
        <v>946</v>
      </c>
      <c r="D414" s="216" t="s">
        <v>260</v>
      </c>
      <c r="E414" s="217" t="s">
        <v>2452</v>
      </c>
      <c r="F414" s="218" t="s">
        <v>2453</v>
      </c>
      <c r="G414" s="219" t="s">
        <v>117</v>
      </c>
      <c r="H414" s="220">
        <v>479.53199999999998</v>
      </c>
      <c r="I414" s="221"/>
      <c r="J414" s="222">
        <f>ROUND(I414*H414,2)</f>
        <v>0</v>
      </c>
      <c r="K414" s="218" t="s">
        <v>273</v>
      </c>
      <c r="L414" s="46"/>
      <c r="M414" s="223" t="s">
        <v>35</v>
      </c>
      <c r="N414" s="224" t="s">
        <v>49</v>
      </c>
      <c r="O414" s="86"/>
      <c r="P414" s="225">
        <f>O414*H414</f>
        <v>0</v>
      </c>
      <c r="Q414" s="225">
        <v>0.00013999999999999999</v>
      </c>
      <c r="R414" s="225">
        <f>Q414*H414</f>
        <v>0.067134479999999996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425</v>
      </c>
      <c r="AT414" s="227" t="s">
        <v>260</v>
      </c>
      <c r="AU414" s="227" t="s">
        <v>87</v>
      </c>
      <c r="AY414" s="19" t="s">
        <v>258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85</v>
      </c>
      <c r="BK414" s="228">
        <f>ROUND(I414*H414,2)</f>
        <v>0</v>
      </c>
      <c r="BL414" s="19" t="s">
        <v>425</v>
      </c>
      <c r="BM414" s="227" t="s">
        <v>2454</v>
      </c>
    </row>
    <row r="415" s="2" customFormat="1">
      <c r="A415" s="40"/>
      <c r="B415" s="41"/>
      <c r="C415" s="42"/>
      <c r="D415" s="266" t="s">
        <v>275</v>
      </c>
      <c r="E415" s="42"/>
      <c r="F415" s="267" t="s">
        <v>2455</v>
      </c>
      <c r="G415" s="42"/>
      <c r="H415" s="42"/>
      <c r="I415" s="231"/>
      <c r="J415" s="42"/>
      <c r="K415" s="42"/>
      <c r="L415" s="46"/>
      <c r="M415" s="232"/>
      <c r="N415" s="23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275</v>
      </c>
      <c r="AU415" s="19" t="s">
        <v>87</v>
      </c>
    </row>
    <row r="416" s="14" customFormat="1">
      <c r="A416" s="14"/>
      <c r="B416" s="244"/>
      <c r="C416" s="245"/>
      <c r="D416" s="229" t="s">
        <v>267</v>
      </c>
      <c r="E416" s="246" t="s">
        <v>35</v>
      </c>
      <c r="F416" s="247" t="s">
        <v>2445</v>
      </c>
      <c r="G416" s="245"/>
      <c r="H416" s="248">
        <v>195.59999999999999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267</v>
      </c>
      <c r="AU416" s="254" t="s">
        <v>87</v>
      </c>
      <c r="AV416" s="14" t="s">
        <v>87</v>
      </c>
      <c r="AW416" s="14" t="s">
        <v>37</v>
      </c>
      <c r="AX416" s="14" t="s">
        <v>78</v>
      </c>
      <c r="AY416" s="254" t="s">
        <v>258</v>
      </c>
    </row>
    <row r="417" s="14" customFormat="1">
      <c r="A417" s="14"/>
      <c r="B417" s="244"/>
      <c r="C417" s="245"/>
      <c r="D417" s="229" t="s">
        <v>267</v>
      </c>
      <c r="E417" s="246" t="s">
        <v>35</v>
      </c>
      <c r="F417" s="247" t="s">
        <v>2446</v>
      </c>
      <c r="G417" s="245"/>
      <c r="H417" s="248">
        <v>220.83600000000001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267</v>
      </c>
      <c r="AU417" s="254" t="s">
        <v>87</v>
      </c>
      <c r="AV417" s="14" t="s">
        <v>87</v>
      </c>
      <c r="AW417" s="14" t="s">
        <v>37</v>
      </c>
      <c r="AX417" s="14" t="s">
        <v>78</v>
      </c>
      <c r="AY417" s="254" t="s">
        <v>258</v>
      </c>
    </row>
    <row r="418" s="14" customFormat="1">
      <c r="A418" s="14"/>
      <c r="B418" s="244"/>
      <c r="C418" s="245"/>
      <c r="D418" s="229" t="s">
        <v>267</v>
      </c>
      <c r="E418" s="246" t="s">
        <v>35</v>
      </c>
      <c r="F418" s="247" t="s">
        <v>2447</v>
      </c>
      <c r="G418" s="245"/>
      <c r="H418" s="248">
        <v>63.095999999999997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267</v>
      </c>
      <c r="AU418" s="254" t="s">
        <v>87</v>
      </c>
      <c r="AV418" s="14" t="s">
        <v>87</v>
      </c>
      <c r="AW418" s="14" t="s">
        <v>37</v>
      </c>
      <c r="AX418" s="14" t="s">
        <v>78</v>
      </c>
      <c r="AY418" s="254" t="s">
        <v>258</v>
      </c>
    </row>
    <row r="419" s="15" customFormat="1">
      <c r="A419" s="15"/>
      <c r="B419" s="255"/>
      <c r="C419" s="256"/>
      <c r="D419" s="229" t="s">
        <v>267</v>
      </c>
      <c r="E419" s="257" t="s">
        <v>35</v>
      </c>
      <c r="F419" s="258" t="s">
        <v>270</v>
      </c>
      <c r="G419" s="256"/>
      <c r="H419" s="259">
        <v>479.53199999999998</v>
      </c>
      <c r="I419" s="260"/>
      <c r="J419" s="256"/>
      <c r="K419" s="256"/>
      <c r="L419" s="261"/>
      <c r="M419" s="295"/>
      <c r="N419" s="296"/>
      <c r="O419" s="296"/>
      <c r="P419" s="296"/>
      <c r="Q419" s="296"/>
      <c r="R419" s="296"/>
      <c r="S419" s="296"/>
      <c r="T419" s="29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267</v>
      </c>
      <c r="AU419" s="265" t="s">
        <v>87</v>
      </c>
      <c r="AV419" s="15" t="s">
        <v>263</v>
      </c>
      <c r="AW419" s="15" t="s">
        <v>37</v>
      </c>
      <c r="AX419" s="15" t="s">
        <v>85</v>
      </c>
      <c r="AY419" s="265" t="s">
        <v>258</v>
      </c>
    </row>
    <row r="420" s="2" customFormat="1" ht="6.96" customHeight="1">
      <c r="A420" s="40"/>
      <c r="B420" s="61"/>
      <c r="C420" s="62"/>
      <c r="D420" s="62"/>
      <c r="E420" s="62"/>
      <c r="F420" s="62"/>
      <c r="G420" s="62"/>
      <c r="H420" s="62"/>
      <c r="I420" s="62"/>
      <c r="J420" s="62"/>
      <c r="K420" s="62"/>
      <c r="L420" s="46"/>
      <c r="M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</sheetData>
  <sheetProtection sheet="1" autoFilter="0" formatColumns="0" formatRows="0" objects="1" scenarios="1" spinCount="100000" saltValue="w1tSga0vYxnzDn7mvSGUV7goyRw6OEfCUg74RaWtdCs3rTJRV4rbFw98cKohY2Aw1JDLxQyGNIr+tQm8yFNXTg==" hashValue="RjzxJNUrjsO7PFZ+Ztq+SRu7Ko8xQrveGe2zsRkCe9UQRA1R+J+iGAnRDldHfL3wtNXnAvRm0tIDvKU22Eiaeg==" algorithmName="SHA-512" password="CC35"/>
  <autoFilter ref="C90:K41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2_02/162751117"/>
    <hyperlink ref="F99" r:id="rId2" display="https://podminky.urs.cz/item/CS_URS_2022_02/162751119"/>
    <hyperlink ref="F104" r:id="rId3" display="https://podminky.urs.cz/item/CS_URS_2022_02/167151101"/>
    <hyperlink ref="F108" r:id="rId4" display="https://podminky.urs.cz/item/CS_URS_2022_02/171201231"/>
    <hyperlink ref="F113" r:id="rId5" display="https://podminky.urs.cz/item/CS_URS_2022_02/225311114"/>
    <hyperlink ref="F117" r:id="rId6" display="https://podminky.urs.cz/item/CS_URS_2022_02/273322511"/>
    <hyperlink ref="F123" r:id="rId7" display="https://podminky.urs.cz/item/CS_URS_2022_02/273351121"/>
    <hyperlink ref="F129" r:id="rId8" display="https://podminky.urs.cz/item/CS_URS_2022_02/273351122"/>
    <hyperlink ref="F131" r:id="rId9" display="https://podminky.urs.cz/item/CS_URS_2022_02/273361821"/>
    <hyperlink ref="F137" r:id="rId10" display="https://podminky.urs.cz/item/CS_URS_2022_02/273362021"/>
    <hyperlink ref="F144" r:id="rId11" display="https://podminky.urs.cz/item/CS_URS_2022_02/274322511"/>
    <hyperlink ref="F149" r:id="rId12" display="https://podminky.urs.cz/item/CS_URS_2022_02/274351121"/>
    <hyperlink ref="F153" r:id="rId13" display="https://podminky.urs.cz/item/CS_URS_2022_02/274351122"/>
    <hyperlink ref="F155" r:id="rId14" display="https://podminky.urs.cz/item/CS_URS_2022_02/274361821"/>
    <hyperlink ref="F162" r:id="rId15" display="https://podminky.urs.cz/item/CS_URS_2022_02/275322511"/>
    <hyperlink ref="F165" r:id="rId16" display="https://podminky.urs.cz/item/CS_URS_2022_02/275351121"/>
    <hyperlink ref="F168" r:id="rId17" display="https://podminky.urs.cz/item/CS_URS_2022_02/275351122"/>
    <hyperlink ref="F170" r:id="rId18" display="https://podminky.urs.cz/item/CS_URS_2022_02/275361821"/>
    <hyperlink ref="F175" r:id="rId19" display="https://podminky.urs.cz/item/CS_URS_2022_02/279113154"/>
    <hyperlink ref="F182" r:id="rId20" display="https://podminky.urs.cz/item/CS_URS_2022_02/279361821"/>
    <hyperlink ref="F196" r:id="rId21" display="https://podminky.urs.cz/item/CS_URS_2022_02/331361821"/>
    <hyperlink ref="F215" r:id="rId22" display="https://podminky.urs.cz/item/CS_URS_2022_02/389381001"/>
    <hyperlink ref="F223" r:id="rId23" display="https://podminky.urs.cz/item/CS_URS_2022_02/411121121"/>
    <hyperlink ref="F226" r:id="rId24" display="https://podminky.urs.cz/item/CS_URS_2022_02/411121125"/>
    <hyperlink ref="F229" r:id="rId25" display="https://podminky.urs.cz/item/CS_URS_2022_02/411121127"/>
    <hyperlink ref="F243" r:id="rId26" display="https://podminky.urs.cz/item/CS_URS_2022_02/411321414"/>
    <hyperlink ref="F247" r:id="rId27" display="https://podminky.urs.cz/item/CS_URS_2022_02/411351011"/>
    <hyperlink ref="F252" r:id="rId28" display="https://podminky.urs.cz/item/CS_URS_2022_02/411351012"/>
    <hyperlink ref="F255" r:id="rId29" display="https://podminky.urs.cz/item/CS_URS_2022_02/411354313"/>
    <hyperlink ref="F258" r:id="rId30" display="https://podminky.urs.cz/item/CS_URS_2022_02/411354314"/>
    <hyperlink ref="F261" r:id="rId31" display="https://podminky.urs.cz/item/CS_URS_2022_02/411361821"/>
    <hyperlink ref="F265" r:id="rId32" display="https://podminky.urs.cz/item/CS_URS_2022_02/411362021"/>
    <hyperlink ref="F273" r:id="rId33" display="https://podminky.urs.cz/item/CS_URS_2022_02/417321515"/>
    <hyperlink ref="F287" r:id="rId34" display="https://podminky.urs.cz/item/CS_URS_2022_02/417351115"/>
    <hyperlink ref="F301" r:id="rId35" display="https://podminky.urs.cz/item/CS_URS_2022_02/417351116"/>
    <hyperlink ref="F303" r:id="rId36" display="https://podminky.urs.cz/item/CS_URS_2022_02/417361821"/>
    <hyperlink ref="F307" r:id="rId37" display="https://podminky.urs.cz/item/CS_URS_2022_02/631311113"/>
    <hyperlink ref="F311" r:id="rId38" display="https://podminky.urs.cz/item/CS_URS_2022_02/631311123"/>
    <hyperlink ref="F321" r:id="rId39" display="https://podminky.urs.cz/item/CS_URS_2022_02/985331213"/>
    <hyperlink ref="F327" r:id="rId40" display="https://podminky.urs.cz/item/CS_URS_2022_02/985331214"/>
    <hyperlink ref="F334" r:id="rId41" display="https://podminky.urs.cz/item/CS_URS_2022_02/985331912"/>
    <hyperlink ref="F340" r:id="rId42" display="https://podminky.urs.cz/item/CS_URS_2022_02/998017002"/>
    <hyperlink ref="F344" r:id="rId43" display="https://podminky.urs.cz/item/CS_URS_2022_02/713121111"/>
    <hyperlink ref="F349" r:id="rId44" display="https://podminky.urs.cz/item/CS_URS_2022_02/713131151"/>
    <hyperlink ref="F354" r:id="rId45" display="https://podminky.urs.cz/item/CS_URS_2022_02/713191132"/>
    <hyperlink ref="F362" r:id="rId46" display="https://podminky.urs.cz/item/CS_URS_2022_02/998713202"/>
    <hyperlink ref="F365" r:id="rId47" display="https://podminky.urs.cz/item/CS_URS_2022_02/762332644"/>
    <hyperlink ref="F371" r:id="rId48" display="https://podminky.urs.cz/item/CS_URS_2022_02/762332645"/>
    <hyperlink ref="F379" r:id="rId49" display="https://podminky.urs.cz/item/CS_URS_2022_02/762335614.R"/>
    <hyperlink ref="F394" r:id="rId50" display="https://podminky.urs.cz/item/CS_URS_2022_02/762395000"/>
    <hyperlink ref="F400" r:id="rId51" display="https://podminky.urs.cz/item/CS_URS_2022_02/998762202"/>
    <hyperlink ref="F403" r:id="rId52" display="https://podminky.urs.cz/item/CS_URS_2022_02/783213011"/>
    <hyperlink ref="F409" r:id="rId53" display="https://podminky.urs.cz/item/CS_URS_2022_02/783213111"/>
    <hyperlink ref="F415" r:id="rId54" display="https://podminky.urs.cz/item/CS_URS_2022_02/78321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1" customFormat="1" ht="12" customHeight="1">
      <c r="B8" s="22"/>
      <c r="D8" s="145" t="s">
        <v>135</v>
      </c>
      <c r="L8" s="22"/>
    </row>
    <row r="9" s="2" customFormat="1" ht="16.5" customHeight="1">
      <c r="A9" s="40"/>
      <c r="B9" s="46"/>
      <c r="C9" s="40"/>
      <c r="D9" s="40"/>
      <c r="E9" s="146" t="s">
        <v>2456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2458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35</v>
      </c>
      <c r="G13" s="40"/>
      <c r="H13" s="40"/>
      <c r="I13" s="145" t="s">
        <v>20</v>
      </c>
      <c r="J13" s="135" t="s">
        <v>35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6. 4. 2023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28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31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35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27</v>
      </c>
      <c r="J25" s="135" t="s">
        <v>39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5" t="s">
        <v>30</v>
      </c>
      <c r="J26" s="135" t="s">
        <v>41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42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74.5" customHeight="1">
      <c r="A29" s="150"/>
      <c r="B29" s="151"/>
      <c r="C29" s="150"/>
      <c r="D29" s="150"/>
      <c r="E29" s="152" t="s">
        <v>189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44</v>
      </c>
      <c r="E32" s="40"/>
      <c r="F32" s="40"/>
      <c r="G32" s="40"/>
      <c r="H32" s="40"/>
      <c r="I32" s="40"/>
      <c r="J32" s="157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46</v>
      </c>
      <c r="G34" s="40"/>
      <c r="H34" s="40"/>
      <c r="I34" s="158" t="s">
        <v>45</v>
      </c>
      <c r="J34" s="158" t="s">
        <v>47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48</v>
      </c>
      <c r="E35" s="145" t="s">
        <v>49</v>
      </c>
      <c r="F35" s="160">
        <f>ROUND((SUM(BE92:BE152)),  2)</f>
        <v>0</v>
      </c>
      <c r="G35" s="40"/>
      <c r="H35" s="40"/>
      <c r="I35" s="161">
        <v>0.20999999999999999</v>
      </c>
      <c r="J35" s="160">
        <f>ROUND(((SUM(BE92:BE152))*I35),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50</v>
      </c>
      <c r="F36" s="160">
        <f>ROUND((SUM(BF92:BF152)),  2)</f>
        <v>0</v>
      </c>
      <c r="G36" s="40"/>
      <c r="H36" s="40"/>
      <c r="I36" s="161">
        <v>0.14999999999999999</v>
      </c>
      <c r="J36" s="160">
        <f>ROUND(((SUM(BF92:BF152))*I36),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60">
        <f>ROUND((SUM(BG92:BG152)),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52</v>
      </c>
      <c r="F38" s="160">
        <f>ROUND((SUM(BH92:BH152)),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53</v>
      </c>
      <c r="F39" s="160">
        <f>ROUND((SUM(BI92:BI152)),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ZŠ Beroun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D.1.4.01a - Vodovod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Preislerova 1335, 266 01 Beroun</v>
      </c>
      <c r="G56" s="42"/>
      <c r="H56" s="42"/>
      <c r="I56" s="34" t="s">
        <v>24</v>
      </c>
      <c r="J56" s="74" t="str">
        <f>IF(J14="","",J14)</f>
        <v>6. 4. 2023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Město Beroun</v>
      </c>
      <c r="G58" s="42"/>
      <c r="H58" s="42"/>
      <c r="I58" s="34" t="s">
        <v>34</v>
      </c>
      <c r="J58" s="38" t="str">
        <f>E23</f>
        <v>Ing. Luboš Rajniš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QSB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215</v>
      </c>
      <c r="D61" s="175"/>
      <c r="E61" s="175"/>
      <c r="F61" s="175"/>
      <c r="G61" s="175"/>
      <c r="H61" s="175"/>
      <c r="I61" s="175"/>
      <c r="J61" s="176" t="s">
        <v>216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76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217</v>
      </c>
    </row>
    <row r="64" s="9" customFormat="1" ht="24.96" customHeight="1">
      <c r="A64" s="9"/>
      <c r="B64" s="178"/>
      <c r="C64" s="179"/>
      <c r="D64" s="180" t="s">
        <v>218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219</v>
      </c>
      <c r="E65" s="186"/>
      <c r="F65" s="186"/>
      <c r="G65" s="186"/>
      <c r="H65" s="186"/>
      <c r="I65" s="186"/>
      <c r="J65" s="187">
        <f>J94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228</v>
      </c>
      <c r="E66" s="181"/>
      <c r="F66" s="181"/>
      <c r="G66" s="181"/>
      <c r="H66" s="181"/>
      <c r="I66" s="181"/>
      <c r="J66" s="182">
        <f>J101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2459</v>
      </c>
      <c r="E67" s="186"/>
      <c r="F67" s="186"/>
      <c r="G67" s="186"/>
      <c r="H67" s="186"/>
      <c r="I67" s="186"/>
      <c r="J67" s="187">
        <f>J102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7"/>
      <c r="D68" s="185" t="s">
        <v>2460</v>
      </c>
      <c r="E68" s="186"/>
      <c r="F68" s="186"/>
      <c r="G68" s="186"/>
      <c r="H68" s="186"/>
      <c r="I68" s="186"/>
      <c r="J68" s="187">
        <f>J103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7"/>
      <c r="D69" s="185" t="s">
        <v>2461</v>
      </c>
      <c r="E69" s="186"/>
      <c r="F69" s="186"/>
      <c r="G69" s="186"/>
      <c r="H69" s="186"/>
      <c r="I69" s="186"/>
      <c r="J69" s="187">
        <f>J126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7"/>
      <c r="D70" s="185" t="s">
        <v>2462</v>
      </c>
      <c r="E70" s="186"/>
      <c r="F70" s="186"/>
      <c r="G70" s="186"/>
      <c r="H70" s="186"/>
      <c r="I70" s="186"/>
      <c r="J70" s="187">
        <f>J145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243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3" t="str">
        <f>E7</f>
        <v>ZŠ Beroun - Tělocvična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135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2456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2457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D.1.4.01a - Vodovod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F14</f>
        <v>Preislerova 1335, 266 01 Beroun</v>
      </c>
      <c r="G86" s="42"/>
      <c r="H86" s="42"/>
      <c r="I86" s="34" t="s">
        <v>24</v>
      </c>
      <c r="J86" s="74" t="str">
        <f>IF(J14="","",J14)</f>
        <v>6. 4. 2023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26</v>
      </c>
      <c r="D88" s="42"/>
      <c r="E88" s="42"/>
      <c r="F88" s="29" t="str">
        <f>E17</f>
        <v>Město Beroun</v>
      </c>
      <c r="G88" s="42"/>
      <c r="H88" s="42"/>
      <c r="I88" s="34" t="s">
        <v>34</v>
      </c>
      <c r="J88" s="38" t="str">
        <f>E23</f>
        <v>Ing. Luboš Rajniš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IF(E20="","",E20)</f>
        <v>Vyplň údaj</v>
      </c>
      <c r="G89" s="42"/>
      <c r="H89" s="42"/>
      <c r="I89" s="34" t="s">
        <v>38</v>
      </c>
      <c r="J89" s="38" t="str">
        <f>E26</f>
        <v>QSB s.r.o.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244</v>
      </c>
      <c r="D91" s="192" t="s">
        <v>63</v>
      </c>
      <c r="E91" s="192" t="s">
        <v>59</v>
      </c>
      <c r="F91" s="192" t="s">
        <v>60</v>
      </c>
      <c r="G91" s="192" t="s">
        <v>245</v>
      </c>
      <c r="H91" s="192" t="s">
        <v>246</v>
      </c>
      <c r="I91" s="192" t="s">
        <v>247</v>
      </c>
      <c r="J91" s="192" t="s">
        <v>216</v>
      </c>
      <c r="K91" s="193" t="s">
        <v>248</v>
      </c>
      <c r="L91" s="194"/>
      <c r="M91" s="94" t="s">
        <v>35</v>
      </c>
      <c r="N91" s="95" t="s">
        <v>48</v>
      </c>
      <c r="O91" s="95" t="s">
        <v>249</v>
      </c>
      <c r="P91" s="95" t="s">
        <v>250</v>
      </c>
      <c r="Q91" s="95" t="s">
        <v>251</v>
      </c>
      <c r="R91" s="95" t="s">
        <v>252</v>
      </c>
      <c r="S91" s="95" t="s">
        <v>253</v>
      </c>
      <c r="T91" s="96" t="s">
        <v>254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255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P93+P101</f>
        <v>0</v>
      </c>
      <c r="Q92" s="98"/>
      <c r="R92" s="197">
        <f>R93+R101</f>
        <v>0</v>
      </c>
      <c r="S92" s="98"/>
      <c r="T92" s="198">
        <f>T93+T101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217</v>
      </c>
      <c r="BK92" s="199">
        <f>BK93+BK101</f>
        <v>0</v>
      </c>
    </row>
    <row r="93" s="12" customFormat="1" ht="25.92" customHeight="1">
      <c r="A93" s="12"/>
      <c r="B93" s="200"/>
      <c r="C93" s="201"/>
      <c r="D93" s="202" t="s">
        <v>77</v>
      </c>
      <c r="E93" s="203" t="s">
        <v>256</v>
      </c>
      <c r="F93" s="203" t="s">
        <v>257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85</v>
      </c>
      <c r="AT93" s="212" t="s">
        <v>77</v>
      </c>
      <c r="AU93" s="212" t="s">
        <v>78</v>
      </c>
      <c r="AY93" s="211" t="s">
        <v>258</v>
      </c>
      <c r="BK93" s="213">
        <f>BK94</f>
        <v>0</v>
      </c>
    </row>
    <row r="94" s="12" customFormat="1" ht="22.8" customHeight="1">
      <c r="A94" s="12"/>
      <c r="B94" s="200"/>
      <c r="C94" s="201"/>
      <c r="D94" s="202" t="s">
        <v>77</v>
      </c>
      <c r="E94" s="214" t="s">
        <v>85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85</v>
      </c>
      <c r="AT94" s="212" t="s">
        <v>77</v>
      </c>
      <c r="AU94" s="212" t="s">
        <v>85</v>
      </c>
      <c r="AY94" s="211" t="s">
        <v>258</v>
      </c>
      <c r="BK94" s="213">
        <f>SUM(BK95:BK100)</f>
        <v>0</v>
      </c>
    </row>
    <row r="95" s="2" customFormat="1" ht="16.5" customHeight="1">
      <c r="A95" s="40"/>
      <c r="B95" s="41"/>
      <c r="C95" s="216" t="s">
        <v>85</v>
      </c>
      <c r="D95" s="216" t="s">
        <v>260</v>
      </c>
      <c r="E95" s="217" t="s">
        <v>2463</v>
      </c>
      <c r="F95" s="218" t="s">
        <v>2464</v>
      </c>
      <c r="G95" s="219" t="s">
        <v>156</v>
      </c>
      <c r="H95" s="220">
        <v>106</v>
      </c>
      <c r="I95" s="221"/>
      <c r="J95" s="222">
        <f>ROUND(I95*H95,2)</f>
        <v>0</v>
      </c>
      <c r="K95" s="218" t="s">
        <v>35</v>
      </c>
      <c r="L95" s="46"/>
      <c r="M95" s="223" t="s">
        <v>35</v>
      </c>
      <c r="N95" s="224" t="s">
        <v>49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263</v>
      </c>
      <c r="AT95" s="227" t="s">
        <v>260</v>
      </c>
      <c r="AU95" s="227" t="s">
        <v>87</v>
      </c>
      <c r="AY95" s="19" t="s">
        <v>258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85</v>
      </c>
      <c r="BK95" s="228">
        <f>ROUND(I95*H95,2)</f>
        <v>0</v>
      </c>
      <c r="BL95" s="19" t="s">
        <v>263</v>
      </c>
      <c r="BM95" s="227" t="s">
        <v>873</v>
      </c>
    </row>
    <row r="96" s="2" customFormat="1" ht="24.15" customHeight="1">
      <c r="A96" s="40"/>
      <c r="B96" s="41"/>
      <c r="C96" s="216" t="s">
        <v>87</v>
      </c>
      <c r="D96" s="216" t="s">
        <v>260</v>
      </c>
      <c r="E96" s="217" t="s">
        <v>2465</v>
      </c>
      <c r="F96" s="218" t="s">
        <v>2466</v>
      </c>
      <c r="G96" s="219" t="s">
        <v>156</v>
      </c>
      <c r="H96" s="220">
        <v>79</v>
      </c>
      <c r="I96" s="221"/>
      <c r="J96" s="222">
        <f>ROUND(I96*H96,2)</f>
        <v>0</v>
      </c>
      <c r="K96" s="218" t="s">
        <v>35</v>
      </c>
      <c r="L96" s="46"/>
      <c r="M96" s="223" t="s">
        <v>35</v>
      </c>
      <c r="N96" s="224" t="s">
        <v>49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263</v>
      </c>
      <c r="AT96" s="227" t="s">
        <v>260</v>
      </c>
      <c r="AU96" s="227" t="s">
        <v>87</v>
      </c>
      <c r="AY96" s="19" t="s">
        <v>258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85</v>
      </c>
      <c r="BK96" s="228">
        <f>ROUND(I96*H96,2)</f>
        <v>0</v>
      </c>
      <c r="BL96" s="19" t="s">
        <v>263</v>
      </c>
      <c r="BM96" s="227" t="s">
        <v>888</v>
      </c>
    </row>
    <row r="97" s="2" customFormat="1" ht="16.5" customHeight="1">
      <c r="A97" s="40"/>
      <c r="B97" s="41"/>
      <c r="C97" s="216" t="s">
        <v>126</v>
      </c>
      <c r="D97" s="216" t="s">
        <v>260</v>
      </c>
      <c r="E97" s="217" t="s">
        <v>2467</v>
      </c>
      <c r="F97" s="218" t="s">
        <v>2468</v>
      </c>
      <c r="G97" s="219" t="s">
        <v>156</v>
      </c>
      <c r="H97" s="220">
        <v>9</v>
      </c>
      <c r="I97" s="221"/>
      <c r="J97" s="222">
        <f>ROUND(I97*H97,2)</f>
        <v>0</v>
      </c>
      <c r="K97" s="218" t="s">
        <v>35</v>
      </c>
      <c r="L97" s="46"/>
      <c r="M97" s="223" t="s">
        <v>35</v>
      </c>
      <c r="N97" s="224" t="s">
        <v>49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263</v>
      </c>
      <c r="AT97" s="227" t="s">
        <v>260</v>
      </c>
      <c r="AU97" s="227" t="s">
        <v>87</v>
      </c>
      <c r="AY97" s="19" t="s">
        <v>258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85</v>
      </c>
      <c r="BK97" s="228">
        <f>ROUND(I97*H97,2)</f>
        <v>0</v>
      </c>
      <c r="BL97" s="19" t="s">
        <v>263</v>
      </c>
      <c r="BM97" s="227" t="s">
        <v>903</v>
      </c>
    </row>
    <row r="98" s="2" customFormat="1" ht="16.5" customHeight="1">
      <c r="A98" s="40"/>
      <c r="B98" s="41"/>
      <c r="C98" s="216" t="s">
        <v>263</v>
      </c>
      <c r="D98" s="216" t="s">
        <v>260</v>
      </c>
      <c r="E98" s="217" t="s">
        <v>2469</v>
      </c>
      <c r="F98" s="218" t="s">
        <v>2470</v>
      </c>
      <c r="G98" s="219" t="s">
        <v>156</v>
      </c>
      <c r="H98" s="220">
        <v>18</v>
      </c>
      <c r="I98" s="221"/>
      <c r="J98" s="222">
        <f>ROUND(I98*H98,2)</f>
        <v>0</v>
      </c>
      <c r="K98" s="218" t="s">
        <v>35</v>
      </c>
      <c r="L98" s="46"/>
      <c r="M98" s="223" t="s">
        <v>35</v>
      </c>
      <c r="N98" s="224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263</v>
      </c>
      <c r="AT98" s="227" t="s">
        <v>260</v>
      </c>
      <c r="AU98" s="227" t="s">
        <v>87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263</v>
      </c>
      <c r="BM98" s="227" t="s">
        <v>916</v>
      </c>
    </row>
    <row r="99" s="2" customFormat="1" ht="16.5" customHeight="1">
      <c r="A99" s="40"/>
      <c r="B99" s="41"/>
      <c r="C99" s="216" t="s">
        <v>358</v>
      </c>
      <c r="D99" s="216" t="s">
        <v>260</v>
      </c>
      <c r="E99" s="217" t="s">
        <v>2471</v>
      </c>
      <c r="F99" s="218" t="s">
        <v>2472</v>
      </c>
      <c r="G99" s="219" t="s">
        <v>156</v>
      </c>
      <c r="H99" s="220">
        <v>27</v>
      </c>
      <c r="I99" s="221"/>
      <c r="J99" s="222">
        <f>ROUND(I99*H99,2)</f>
        <v>0</v>
      </c>
      <c r="K99" s="218" t="s">
        <v>35</v>
      </c>
      <c r="L99" s="46"/>
      <c r="M99" s="223" t="s">
        <v>35</v>
      </c>
      <c r="N99" s="224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263</v>
      </c>
      <c r="AT99" s="227" t="s">
        <v>260</v>
      </c>
      <c r="AU99" s="227" t="s">
        <v>87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263</v>
      </c>
      <c r="BM99" s="227" t="s">
        <v>931</v>
      </c>
    </row>
    <row r="100" s="2" customFormat="1" ht="16.5" customHeight="1">
      <c r="A100" s="40"/>
      <c r="B100" s="41"/>
      <c r="C100" s="216" t="s">
        <v>205</v>
      </c>
      <c r="D100" s="216" t="s">
        <v>260</v>
      </c>
      <c r="E100" s="217" t="s">
        <v>2473</v>
      </c>
      <c r="F100" s="218" t="s">
        <v>2474</v>
      </c>
      <c r="G100" s="219" t="s">
        <v>117</v>
      </c>
      <c r="H100" s="220">
        <v>90</v>
      </c>
      <c r="I100" s="221"/>
      <c r="J100" s="222">
        <f>ROUND(I100*H100,2)</f>
        <v>0</v>
      </c>
      <c r="K100" s="218" t="s">
        <v>35</v>
      </c>
      <c r="L100" s="46"/>
      <c r="M100" s="223" t="s">
        <v>35</v>
      </c>
      <c r="N100" s="224" t="s">
        <v>49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263</v>
      </c>
      <c r="AT100" s="227" t="s">
        <v>260</v>
      </c>
      <c r="AU100" s="227" t="s">
        <v>87</v>
      </c>
      <c r="AY100" s="19" t="s">
        <v>258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85</v>
      </c>
      <c r="BK100" s="228">
        <f>ROUND(I100*H100,2)</f>
        <v>0</v>
      </c>
      <c r="BL100" s="19" t="s">
        <v>263</v>
      </c>
      <c r="BM100" s="227" t="s">
        <v>941</v>
      </c>
    </row>
    <row r="101" s="12" customFormat="1" ht="25.92" customHeight="1">
      <c r="A101" s="12"/>
      <c r="B101" s="200"/>
      <c r="C101" s="201"/>
      <c r="D101" s="202" t="s">
        <v>77</v>
      </c>
      <c r="E101" s="203" t="s">
        <v>1173</v>
      </c>
      <c r="F101" s="203" t="s">
        <v>1174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P102</f>
        <v>0</v>
      </c>
      <c r="Q101" s="208"/>
      <c r="R101" s="209">
        <f>R102</f>
        <v>0</v>
      </c>
      <c r="S101" s="208"/>
      <c r="T101" s="210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87</v>
      </c>
      <c r="AT101" s="212" t="s">
        <v>77</v>
      </c>
      <c r="AU101" s="212" t="s">
        <v>78</v>
      </c>
      <c r="AY101" s="211" t="s">
        <v>258</v>
      </c>
      <c r="BK101" s="213">
        <f>BK102</f>
        <v>0</v>
      </c>
    </row>
    <row r="102" s="12" customFormat="1" ht="22.8" customHeight="1">
      <c r="A102" s="12"/>
      <c r="B102" s="200"/>
      <c r="C102" s="201"/>
      <c r="D102" s="202" t="s">
        <v>77</v>
      </c>
      <c r="E102" s="214" t="s">
        <v>2475</v>
      </c>
      <c r="F102" s="214" t="s">
        <v>2476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P103+P126+P145</f>
        <v>0</v>
      </c>
      <c r="Q102" s="208"/>
      <c r="R102" s="209">
        <f>R103+R126+R145</f>
        <v>0</v>
      </c>
      <c r="S102" s="208"/>
      <c r="T102" s="210">
        <f>T103+T126+T145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87</v>
      </c>
      <c r="AT102" s="212" t="s">
        <v>77</v>
      </c>
      <c r="AU102" s="212" t="s">
        <v>85</v>
      </c>
      <c r="AY102" s="211" t="s">
        <v>258</v>
      </c>
      <c r="BK102" s="213">
        <f>BK103+BK126+BK145</f>
        <v>0</v>
      </c>
    </row>
    <row r="103" s="12" customFormat="1" ht="20.88" customHeight="1">
      <c r="A103" s="12"/>
      <c r="B103" s="200"/>
      <c r="C103" s="201"/>
      <c r="D103" s="202" t="s">
        <v>77</v>
      </c>
      <c r="E103" s="214" t="s">
        <v>2477</v>
      </c>
      <c r="F103" s="214" t="s">
        <v>2478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SUM(P104:P125)</f>
        <v>0</v>
      </c>
      <c r="Q103" s="208"/>
      <c r="R103" s="209">
        <f>SUM(R104:R125)</f>
        <v>0</v>
      </c>
      <c r="S103" s="208"/>
      <c r="T103" s="210">
        <f>SUM(T104:T125)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85</v>
      </c>
      <c r="AT103" s="212" t="s">
        <v>77</v>
      </c>
      <c r="AU103" s="212" t="s">
        <v>87</v>
      </c>
      <c r="AY103" s="211" t="s">
        <v>258</v>
      </c>
      <c r="BK103" s="213">
        <f>SUM(BK104:BK125)</f>
        <v>0</v>
      </c>
    </row>
    <row r="104" s="2" customFormat="1" ht="21.75" customHeight="1">
      <c r="A104" s="40"/>
      <c r="B104" s="41"/>
      <c r="C104" s="216" t="s">
        <v>372</v>
      </c>
      <c r="D104" s="216" t="s">
        <v>260</v>
      </c>
      <c r="E104" s="217" t="s">
        <v>2479</v>
      </c>
      <c r="F104" s="218" t="s">
        <v>2480</v>
      </c>
      <c r="G104" s="219" t="s">
        <v>124</v>
      </c>
      <c r="H104" s="220">
        <v>19</v>
      </c>
      <c r="I104" s="221"/>
      <c r="J104" s="222">
        <f>ROUND(I104*H104,2)</f>
        <v>0</v>
      </c>
      <c r="K104" s="218" t="s">
        <v>35</v>
      </c>
      <c r="L104" s="46"/>
      <c r="M104" s="223" t="s">
        <v>35</v>
      </c>
      <c r="N104" s="224" t="s">
        <v>49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425</v>
      </c>
      <c r="AT104" s="227" t="s">
        <v>260</v>
      </c>
      <c r="AU104" s="227" t="s">
        <v>126</v>
      </c>
      <c r="AY104" s="19" t="s">
        <v>258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85</v>
      </c>
      <c r="BK104" s="228">
        <f>ROUND(I104*H104,2)</f>
        <v>0</v>
      </c>
      <c r="BL104" s="19" t="s">
        <v>425</v>
      </c>
      <c r="BM104" s="227" t="s">
        <v>87</v>
      </c>
    </row>
    <row r="105" s="2" customFormat="1" ht="21.75" customHeight="1">
      <c r="A105" s="40"/>
      <c r="B105" s="41"/>
      <c r="C105" s="216" t="s">
        <v>197</v>
      </c>
      <c r="D105" s="216" t="s">
        <v>260</v>
      </c>
      <c r="E105" s="217" t="s">
        <v>2481</v>
      </c>
      <c r="F105" s="218" t="s">
        <v>2482</v>
      </c>
      <c r="G105" s="219" t="s">
        <v>124</v>
      </c>
      <c r="H105" s="220">
        <v>5</v>
      </c>
      <c r="I105" s="221"/>
      <c r="J105" s="222">
        <f>ROUND(I105*H105,2)</f>
        <v>0</v>
      </c>
      <c r="K105" s="218" t="s">
        <v>35</v>
      </c>
      <c r="L105" s="46"/>
      <c r="M105" s="223" t="s">
        <v>35</v>
      </c>
      <c r="N105" s="224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425</v>
      </c>
      <c r="AT105" s="227" t="s">
        <v>260</v>
      </c>
      <c r="AU105" s="227" t="s">
        <v>126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425</v>
      </c>
      <c r="BM105" s="227" t="s">
        <v>263</v>
      </c>
    </row>
    <row r="106" s="2" customFormat="1" ht="21.75" customHeight="1">
      <c r="A106" s="40"/>
      <c r="B106" s="41"/>
      <c r="C106" s="216" t="s">
        <v>382</v>
      </c>
      <c r="D106" s="216" t="s">
        <v>260</v>
      </c>
      <c r="E106" s="217" t="s">
        <v>2483</v>
      </c>
      <c r="F106" s="218" t="s">
        <v>2484</v>
      </c>
      <c r="G106" s="219" t="s">
        <v>124</v>
      </c>
      <c r="H106" s="220">
        <v>7</v>
      </c>
      <c r="I106" s="221"/>
      <c r="J106" s="222">
        <f>ROUND(I106*H106,2)</f>
        <v>0</v>
      </c>
      <c r="K106" s="218" t="s">
        <v>35</v>
      </c>
      <c r="L106" s="46"/>
      <c r="M106" s="223" t="s">
        <v>35</v>
      </c>
      <c r="N106" s="224" t="s">
        <v>49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425</v>
      </c>
      <c r="AT106" s="227" t="s">
        <v>260</v>
      </c>
      <c r="AU106" s="227" t="s">
        <v>126</v>
      </c>
      <c r="AY106" s="19" t="s">
        <v>258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85</v>
      </c>
      <c r="BK106" s="228">
        <f>ROUND(I106*H106,2)</f>
        <v>0</v>
      </c>
      <c r="BL106" s="19" t="s">
        <v>425</v>
      </c>
      <c r="BM106" s="227" t="s">
        <v>205</v>
      </c>
    </row>
    <row r="107" s="2" customFormat="1" ht="21.75" customHeight="1">
      <c r="A107" s="40"/>
      <c r="B107" s="41"/>
      <c r="C107" s="216" t="s">
        <v>387</v>
      </c>
      <c r="D107" s="216" t="s">
        <v>260</v>
      </c>
      <c r="E107" s="217" t="s">
        <v>2485</v>
      </c>
      <c r="F107" s="218" t="s">
        <v>2486</v>
      </c>
      <c r="G107" s="219" t="s">
        <v>124</v>
      </c>
      <c r="H107" s="220">
        <v>4</v>
      </c>
      <c r="I107" s="221"/>
      <c r="J107" s="222">
        <f>ROUND(I107*H107,2)</f>
        <v>0</v>
      </c>
      <c r="K107" s="218" t="s">
        <v>35</v>
      </c>
      <c r="L107" s="46"/>
      <c r="M107" s="223" t="s">
        <v>35</v>
      </c>
      <c r="N107" s="224" t="s">
        <v>49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425</v>
      </c>
      <c r="AT107" s="227" t="s">
        <v>260</v>
      </c>
      <c r="AU107" s="227" t="s">
        <v>126</v>
      </c>
      <c r="AY107" s="19" t="s">
        <v>258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85</v>
      </c>
      <c r="BK107" s="228">
        <f>ROUND(I107*H107,2)</f>
        <v>0</v>
      </c>
      <c r="BL107" s="19" t="s">
        <v>425</v>
      </c>
      <c r="BM107" s="227" t="s">
        <v>197</v>
      </c>
    </row>
    <row r="108" s="2" customFormat="1" ht="21.75" customHeight="1">
      <c r="A108" s="40"/>
      <c r="B108" s="41"/>
      <c r="C108" s="216" t="s">
        <v>393</v>
      </c>
      <c r="D108" s="216" t="s">
        <v>260</v>
      </c>
      <c r="E108" s="217" t="s">
        <v>2487</v>
      </c>
      <c r="F108" s="218" t="s">
        <v>2488</v>
      </c>
      <c r="G108" s="219" t="s">
        <v>124</v>
      </c>
      <c r="H108" s="220">
        <v>14</v>
      </c>
      <c r="I108" s="221"/>
      <c r="J108" s="222">
        <f>ROUND(I108*H108,2)</f>
        <v>0</v>
      </c>
      <c r="K108" s="218" t="s">
        <v>35</v>
      </c>
      <c r="L108" s="46"/>
      <c r="M108" s="223" t="s">
        <v>35</v>
      </c>
      <c r="N108" s="224" t="s">
        <v>49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425</v>
      </c>
      <c r="AT108" s="227" t="s">
        <v>260</v>
      </c>
      <c r="AU108" s="227" t="s">
        <v>126</v>
      </c>
      <c r="AY108" s="19" t="s">
        <v>258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85</v>
      </c>
      <c r="BK108" s="228">
        <f>ROUND(I108*H108,2)</f>
        <v>0</v>
      </c>
      <c r="BL108" s="19" t="s">
        <v>425</v>
      </c>
      <c r="BM108" s="227" t="s">
        <v>387</v>
      </c>
    </row>
    <row r="109" s="2" customFormat="1" ht="16.5" customHeight="1">
      <c r="A109" s="40"/>
      <c r="B109" s="41"/>
      <c r="C109" s="216" t="s">
        <v>399</v>
      </c>
      <c r="D109" s="216" t="s">
        <v>260</v>
      </c>
      <c r="E109" s="217" t="s">
        <v>2489</v>
      </c>
      <c r="F109" s="218" t="s">
        <v>2490</v>
      </c>
      <c r="G109" s="219" t="s">
        <v>124</v>
      </c>
      <c r="H109" s="220">
        <v>56</v>
      </c>
      <c r="I109" s="221"/>
      <c r="J109" s="222">
        <f>ROUND(I109*H109,2)</f>
        <v>0</v>
      </c>
      <c r="K109" s="218" t="s">
        <v>35</v>
      </c>
      <c r="L109" s="46"/>
      <c r="M109" s="223" t="s">
        <v>35</v>
      </c>
      <c r="N109" s="224" t="s">
        <v>49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425</v>
      </c>
      <c r="AT109" s="227" t="s">
        <v>260</v>
      </c>
      <c r="AU109" s="227" t="s">
        <v>126</v>
      </c>
      <c r="AY109" s="19" t="s">
        <v>258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85</v>
      </c>
      <c r="BK109" s="228">
        <f>ROUND(I109*H109,2)</f>
        <v>0</v>
      </c>
      <c r="BL109" s="19" t="s">
        <v>425</v>
      </c>
      <c r="BM109" s="227" t="s">
        <v>399</v>
      </c>
    </row>
    <row r="110" s="2" customFormat="1" ht="16.5" customHeight="1">
      <c r="A110" s="40"/>
      <c r="B110" s="41"/>
      <c r="C110" s="216" t="s">
        <v>406</v>
      </c>
      <c r="D110" s="216" t="s">
        <v>260</v>
      </c>
      <c r="E110" s="217" t="s">
        <v>2491</v>
      </c>
      <c r="F110" s="218" t="s">
        <v>2492</v>
      </c>
      <c r="G110" s="219" t="s">
        <v>124</v>
      </c>
      <c r="H110" s="220">
        <v>14</v>
      </c>
      <c r="I110" s="221"/>
      <c r="J110" s="222">
        <f>ROUND(I110*H110,2)</f>
        <v>0</v>
      </c>
      <c r="K110" s="218" t="s">
        <v>35</v>
      </c>
      <c r="L110" s="46"/>
      <c r="M110" s="223" t="s">
        <v>35</v>
      </c>
      <c r="N110" s="224" t="s">
        <v>49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425</v>
      </c>
      <c r="AT110" s="227" t="s">
        <v>260</v>
      </c>
      <c r="AU110" s="227" t="s">
        <v>126</v>
      </c>
      <c r="AY110" s="19" t="s">
        <v>258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85</v>
      </c>
      <c r="BK110" s="228">
        <f>ROUND(I110*H110,2)</f>
        <v>0</v>
      </c>
      <c r="BL110" s="19" t="s">
        <v>425</v>
      </c>
      <c r="BM110" s="227" t="s">
        <v>412</v>
      </c>
    </row>
    <row r="111" s="2" customFormat="1" ht="21.75" customHeight="1">
      <c r="A111" s="40"/>
      <c r="B111" s="41"/>
      <c r="C111" s="216" t="s">
        <v>412</v>
      </c>
      <c r="D111" s="216" t="s">
        <v>260</v>
      </c>
      <c r="E111" s="217" t="s">
        <v>2493</v>
      </c>
      <c r="F111" s="218" t="s">
        <v>2494</v>
      </c>
      <c r="G111" s="219" t="s">
        <v>124</v>
      </c>
      <c r="H111" s="220">
        <v>75</v>
      </c>
      <c r="I111" s="221"/>
      <c r="J111" s="222">
        <f>ROUND(I111*H111,2)</f>
        <v>0</v>
      </c>
      <c r="K111" s="218" t="s">
        <v>35</v>
      </c>
      <c r="L111" s="46"/>
      <c r="M111" s="223" t="s">
        <v>35</v>
      </c>
      <c r="N111" s="224" t="s">
        <v>49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425</v>
      </c>
      <c r="AT111" s="227" t="s">
        <v>260</v>
      </c>
      <c r="AU111" s="227" t="s">
        <v>126</v>
      </c>
      <c r="AY111" s="19" t="s">
        <v>258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85</v>
      </c>
      <c r="BK111" s="228">
        <f>ROUND(I111*H111,2)</f>
        <v>0</v>
      </c>
      <c r="BL111" s="19" t="s">
        <v>425</v>
      </c>
      <c r="BM111" s="227" t="s">
        <v>425</v>
      </c>
    </row>
    <row r="112" s="2" customFormat="1" ht="21.75" customHeight="1">
      <c r="A112" s="40"/>
      <c r="B112" s="41"/>
      <c r="C112" s="216" t="s">
        <v>8</v>
      </c>
      <c r="D112" s="216" t="s">
        <v>260</v>
      </c>
      <c r="E112" s="217" t="s">
        <v>2495</v>
      </c>
      <c r="F112" s="218" t="s">
        <v>2496</v>
      </c>
      <c r="G112" s="219" t="s">
        <v>124</v>
      </c>
      <c r="H112" s="220">
        <v>5</v>
      </c>
      <c r="I112" s="221"/>
      <c r="J112" s="222">
        <f>ROUND(I112*H112,2)</f>
        <v>0</v>
      </c>
      <c r="K112" s="218" t="s">
        <v>35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425</v>
      </c>
      <c r="AT112" s="227" t="s">
        <v>260</v>
      </c>
      <c r="AU112" s="227" t="s">
        <v>126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425</v>
      </c>
      <c r="BM112" s="227" t="s">
        <v>438</v>
      </c>
    </row>
    <row r="113" s="2" customFormat="1" ht="21.75" customHeight="1">
      <c r="A113" s="40"/>
      <c r="B113" s="41"/>
      <c r="C113" s="216" t="s">
        <v>425</v>
      </c>
      <c r="D113" s="216" t="s">
        <v>260</v>
      </c>
      <c r="E113" s="217" t="s">
        <v>2497</v>
      </c>
      <c r="F113" s="218" t="s">
        <v>2498</v>
      </c>
      <c r="G113" s="219" t="s">
        <v>124</v>
      </c>
      <c r="H113" s="220">
        <v>7</v>
      </c>
      <c r="I113" s="221"/>
      <c r="J113" s="222">
        <f>ROUND(I113*H113,2)</f>
        <v>0</v>
      </c>
      <c r="K113" s="218" t="s">
        <v>35</v>
      </c>
      <c r="L113" s="46"/>
      <c r="M113" s="223" t="s">
        <v>35</v>
      </c>
      <c r="N113" s="224" t="s">
        <v>49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425</v>
      </c>
      <c r="AT113" s="227" t="s">
        <v>260</v>
      </c>
      <c r="AU113" s="227" t="s">
        <v>126</v>
      </c>
      <c r="AY113" s="19" t="s">
        <v>258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85</v>
      </c>
      <c r="BK113" s="228">
        <f>ROUND(I113*H113,2)</f>
        <v>0</v>
      </c>
      <c r="BL113" s="19" t="s">
        <v>425</v>
      </c>
      <c r="BM113" s="227" t="s">
        <v>451</v>
      </c>
    </row>
    <row r="114" s="2" customFormat="1" ht="21.75" customHeight="1">
      <c r="A114" s="40"/>
      <c r="B114" s="41"/>
      <c r="C114" s="216" t="s">
        <v>432</v>
      </c>
      <c r="D114" s="216" t="s">
        <v>260</v>
      </c>
      <c r="E114" s="217" t="s">
        <v>2499</v>
      </c>
      <c r="F114" s="218" t="s">
        <v>2500</v>
      </c>
      <c r="G114" s="219" t="s">
        <v>124</v>
      </c>
      <c r="H114" s="220">
        <v>18</v>
      </c>
      <c r="I114" s="221"/>
      <c r="J114" s="222">
        <f>ROUND(I114*H114,2)</f>
        <v>0</v>
      </c>
      <c r="K114" s="218" t="s">
        <v>35</v>
      </c>
      <c r="L114" s="46"/>
      <c r="M114" s="223" t="s">
        <v>35</v>
      </c>
      <c r="N114" s="224" t="s">
        <v>49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425</v>
      </c>
      <c r="AT114" s="227" t="s">
        <v>260</v>
      </c>
      <c r="AU114" s="227" t="s">
        <v>126</v>
      </c>
      <c r="AY114" s="19" t="s">
        <v>258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85</v>
      </c>
      <c r="BK114" s="228">
        <f>ROUND(I114*H114,2)</f>
        <v>0</v>
      </c>
      <c r="BL114" s="19" t="s">
        <v>425</v>
      </c>
      <c r="BM114" s="227" t="s">
        <v>460</v>
      </c>
    </row>
    <row r="115" s="2" customFormat="1" ht="21.75" customHeight="1">
      <c r="A115" s="40"/>
      <c r="B115" s="41"/>
      <c r="C115" s="216" t="s">
        <v>438</v>
      </c>
      <c r="D115" s="216" t="s">
        <v>260</v>
      </c>
      <c r="E115" s="217" t="s">
        <v>2501</v>
      </c>
      <c r="F115" s="218" t="s">
        <v>2502</v>
      </c>
      <c r="G115" s="219" t="s">
        <v>124</v>
      </c>
      <c r="H115" s="220">
        <v>14</v>
      </c>
      <c r="I115" s="221"/>
      <c r="J115" s="222">
        <f>ROUND(I115*H115,2)</f>
        <v>0</v>
      </c>
      <c r="K115" s="218" t="s">
        <v>35</v>
      </c>
      <c r="L115" s="46"/>
      <c r="M115" s="223" t="s">
        <v>35</v>
      </c>
      <c r="N115" s="224" t="s">
        <v>49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425</v>
      </c>
      <c r="AT115" s="227" t="s">
        <v>260</v>
      </c>
      <c r="AU115" s="227" t="s">
        <v>126</v>
      </c>
      <c r="AY115" s="19" t="s">
        <v>258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85</v>
      </c>
      <c r="BK115" s="228">
        <f>ROUND(I115*H115,2)</f>
        <v>0</v>
      </c>
      <c r="BL115" s="19" t="s">
        <v>425</v>
      </c>
      <c r="BM115" s="227" t="s">
        <v>488</v>
      </c>
    </row>
    <row r="116" s="2" customFormat="1" ht="16.5" customHeight="1">
      <c r="A116" s="40"/>
      <c r="B116" s="41"/>
      <c r="C116" s="216" t="s">
        <v>445</v>
      </c>
      <c r="D116" s="216" t="s">
        <v>260</v>
      </c>
      <c r="E116" s="217" t="s">
        <v>2503</v>
      </c>
      <c r="F116" s="218" t="s">
        <v>2504</v>
      </c>
      <c r="G116" s="219" t="s">
        <v>124</v>
      </c>
      <c r="H116" s="220">
        <v>21</v>
      </c>
      <c r="I116" s="221"/>
      <c r="J116" s="222">
        <f>ROUND(I116*H116,2)</f>
        <v>0</v>
      </c>
      <c r="K116" s="218" t="s">
        <v>35</v>
      </c>
      <c r="L116" s="46"/>
      <c r="M116" s="223" t="s">
        <v>35</v>
      </c>
      <c r="N116" s="224" t="s">
        <v>49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425</v>
      </c>
      <c r="AT116" s="227" t="s">
        <v>260</v>
      </c>
      <c r="AU116" s="227" t="s">
        <v>126</v>
      </c>
      <c r="AY116" s="19" t="s">
        <v>258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85</v>
      </c>
      <c r="BK116" s="228">
        <f>ROUND(I116*H116,2)</f>
        <v>0</v>
      </c>
      <c r="BL116" s="19" t="s">
        <v>425</v>
      </c>
      <c r="BM116" s="227" t="s">
        <v>501</v>
      </c>
    </row>
    <row r="117" s="2" customFormat="1" ht="16.5" customHeight="1">
      <c r="A117" s="40"/>
      <c r="B117" s="41"/>
      <c r="C117" s="216" t="s">
        <v>451</v>
      </c>
      <c r="D117" s="216" t="s">
        <v>260</v>
      </c>
      <c r="E117" s="217" t="s">
        <v>2505</v>
      </c>
      <c r="F117" s="218" t="s">
        <v>2506</v>
      </c>
      <c r="G117" s="219" t="s">
        <v>124</v>
      </c>
      <c r="H117" s="220">
        <v>1</v>
      </c>
      <c r="I117" s="221"/>
      <c r="J117" s="222">
        <f>ROUND(I117*H117,2)</f>
        <v>0</v>
      </c>
      <c r="K117" s="218" t="s">
        <v>35</v>
      </c>
      <c r="L117" s="46"/>
      <c r="M117" s="223" t="s">
        <v>35</v>
      </c>
      <c r="N117" s="224" t="s">
        <v>49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425</v>
      </c>
      <c r="AT117" s="227" t="s">
        <v>260</v>
      </c>
      <c r="AU117" s="227" t="s">
        <v>126</v>
      </c>
      <c r="AY117" s="19" t="s">
        <v>258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85</v>
      </c>
      <c r="BK117" s="228">
        <f>ROUND(I117*H117,2)</f>
        <v>0</v>
      </c>
      <c r="BL117" s="19" t="s">
        <v>425</v>
      </c>
      <c r="BM117" s="227" t="s">
        <v>518</v>
      </c>
    </row>
    <row r="118" s="2" customFormat="1" ht="16.5" customHeight="1">
      <c r="A118" s="40"/>
      <c r="B118" s="41"/>
      <c r="C118" s="216" t="s">
        <v>7</v>
      </c>
      <c r="D118" s="216" t="s">
        <v>260</v>
      </c>
      <c r="E118" s="217" t="s">
        <v>2507</v>
      </c>
      <c r="F118" s="218" t="s">
        <v>2508</v>
      </c>
      <c r="G118" s="219" t="s">
        <v>124</v>
      </c>
      <c r="H118" s="220">
        <v>122</v>
      </c>
      <c r="I118" s="221"/>
      <c r="J118" s="222">
        <f>ROUND(I118*H118,2)</f>
        <v>0</v>
      </c>
      <c r="K118" s="218" t="s">
        <v>35</v>
      </c>
      <c r="L118" s="46"/>
      <c r="M118" s="223" t="s">
        <v>35</v>
      </c>
      <c r="N118" s="224" t="s">
        <v>49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425</v>
      </c>
      <c r="AT118" s="227" t="s">
        <v>260</v>
      </c>
      <c r="AU118" s="227" t="s">
        <v>126</v>
      </c>
      <c r="AY118" s="19" t="s">
        <v>258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85</v>
      </c>
      <c r="BK118" s="228">
        <f>ROUND(I118*H118,2)</f>
        <v>0</v>
      </c>
      <c r="BL118" s="19" t="s">
        <v>425</v>
      </c>
      <c r="BM118" s="227" t="s">
        <v>530</v>
      </c>
    </row>
    <row r="119" s="2" customFormat="1" ht="16.5" customHeight="1">
      <c r="A119" s="40"/>
      <c r="B119" s="41"/>
      <c r="C119" s="216" t="s">
        <v>460</v>
      </c>
      <c r="D119" s="216" t="s">
        <v>260</v>
      </c>
      <c r="E119" s="217" t="s">
        <v>2509</v>
      </c>
      <c r="F119" s="218" t="s">
        <v>2510</v>
      </c>
      <c r="G119" s="219" t="s">
        <v>124</v>
      </c>
      <c r="H119" s="220">
        <v>17</v>
      </c>
      <c r="I119" s="221"/>
      <c r="J119" s="222">
        <f>ROUND(I119*H119,2)</f>
        <v>0</v>
      </c>
      <c r="K119" s="218" t="s">
        <v>35</v>
      </c>
      <c r="L119" s="46"/>
      <c r="M119" s="223" t="s">
        <v>35</v>
      </c>
      <c r="N119" s="224" t="s">
        <v>49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425</v>
      </c>
      <c r="AT119" s="227" t="s">
        <v>260</v>
      </c>
      <c r="AU119" s="227" t="s">
        <v>126</v>
      </c>
      <c r="AY119" s="19" t="s">
        <v>258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85</v>
      </c>
      <c r="BK119" s="228">
        <f>ROUND(I119*H119,2)</f>
        <v>0</v>
      </c>
      <c r="BL119" s="19" t="s">
        <v>425</v>
      </c>
      <c r="BM119" s="227" t="s">
        <v>539</v>
      </c>
    </row>
    <row r="120" s="2" customFormat="1" ht="16.5" customHeight="1">
      <c r="A120" s="40"/>
      <c r="B120" s="41"/>
      <c r="C120" s="216" t="s">
        <v>481</v>
      </c>
      <c r="D120" s="216" t="s">
        <v>260</v>
      </c>
      <c r="E120" s="217" t="s">
        <v>2511</v>
      </c>
      <c r="F120" s="218" t="s">
        <v>2512</v>
      </c>
      <c r="G120" s="219" t="s">
        <v>124</v>
      </c>
      <c r="H120" s="220">
        <v>4</v>
      </c>
      <c r="I120" s="221"/>
      <c r="J120" s="222">
        <f>ROUND(I120*H120,2)</f>
        <v>0</v>
      </c>
      <c r="K120" s="218" t="s">
        <v>35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425</v>
      </c>
      <c r="AT120" s="227" t="s">
        <v>260</v>
      </c>
      <c r="AU120" s="227" t="s">
        <v>126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425</v>
      </c>
      <c r="BM120" s="227" t="s">
        <v>552</v>
      </c>
    </row>
    <row r="121" s="2" customFormat="1" ht="16.5" customHeight="1">
      <c r="A121" s="40"/>
      <c r="B121" s="41"/>
      <c r="C121" s="216" t="s">
        <v>488</v>
      </c>
      <c r="D121" s="216" t="s">
        <v>260</v>
      </c>
      <c r="E121" s="217" t="s">
        <v>2513</v>
      </c>
      <c r="F121" s="218" t="s">
        <v>2514</v>
      </c>
      <c r="G121" s="219" t="s">
        <v>1002</v>
      </c>
      <c r="H121" s="220">
        <v>1</v>
      </c>
      <c r="I121" s="221"/>
      <c r="J121" s="222">
        <f>ROUND(I121*H121,2)</f>
        <v>0</v>
      </c>
      <c r="K121" s="218" t="s">
        <v>35</v>
      </c>
      <c r="L121" s="46"/>
      <c r="M121" s="223" t="s">
        <v>35</v>
      </c>
      <c r="N121" s="224" t="s">
        <v>49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425</v>
      </c>
      <c r="AT121" s="227" t="s">
        <v>260</v>
      </c>
      <c r="AU121" s="227" t="s">
        <v>126</v>
      </c>
      <c r="AY121" s="19" t="s">
        <v>258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85</v>
      </c>
      <c r="BK121" s="228">
        <f>ROUND(I121*H121,2)</f>
        <v>0</v>
      </c>
      <c r="BL121" s="19" t="s">
        <v>425</v>
      </c>
      <c r="BM121" s="227" t="s">
        <v>586</v>
      </c>
    </row>
    <row r="122" s="2" customFormat="1" ht="16.5" customHeight="1">
      <c r="A122" s="40"/>
      <c r="B122" s="41"/>
      <c r="C122" s="216" t="s">
        <v>495</v>
      </c>
      <c r="D122" s="216" t="s">
        <v>260</v>
      </c>
      <c r="E122" s="217" t="s">
        <v>2515</v>
      </c>
      <c r="F122" s="218" t="s">
        <v>2516</v>
      </c>
      <c r="G122" s="219" t="s">
        <v>1002</v>
      </c>
      <c r="H122" s="220">
        <v>1</v>
      </c>
      <c r="I122" s="221"/>
      <c r="J122" s="222">
        <f>ROUND(I122*H122,2)</f>
        <v>0</v>
      </c>
      <c r="K122" s="218" t="s">
        <v>35</v>
      </c>
      <c r="L122" s="46"/>
      <c r="M122" s="223" t="s">
        <v>35</v>
      </c>
      <c r="N122" s="224" t="s">
        <v>49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425</v>
      </c>
      <c r="AT122" s="227" t="s">
        <v>260</v>
      </c>
      <c r="AU122" s="227" t="s">
        <v>126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425</v>
      </c>
      <c r="BM122" s="227" t="s">
        <v>603</v>
      </c>
    </row>
    <row r="123" s="2" customFormat="1" ht="16.5" customHeight="1">
      <c r="A123" s="40"/>
      <c r="B123" s="41"/>
      <c r="C123" s="216" t="s">
        <v>501</v>
      </c>
      <c r="D123" s="216" t="s">
        <v>260</v>
      </c>
      <c r="E123" s="217" t="s">
        <v>2517</v>
      </c>
      <c r="F123" s="218" t="s">
        <v>2518</v>
      </c>
      <c r="G123" s="219" t="s">
        <v>1002</v>
      </c>
      <c r="H123" s="220">
        <v>1</v>
      </c>
      <c r="I123" s="221"/>
      <c r="J123" s="222">
        <f>ROUND(I123*H123,2)</f>
        <v>0</v>
      </c>
      <c r="K123" s="218" t="s">
        <v>35</v>
      </c>
      <c r="L123" s="46"/>
      <c r="M123" s="223" t="s">
        <v>35</v>
      </c>
      <c r="N123" s="224" t="s">
        <v>49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425</v>
      </c>
      <c r="AT123" s="227" t="s">
        <v>260</v>
      </c>
      <c r="AU123" s="227" t="s">
        <v>126</v>
      </c>
      <c r="AY123" s="19" t="s">
        <v>258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85</v>
      </c>
      <c r="BK123" s="228">
        <f>ROUND(I123*H123,2)</f>
        <v>0</v>
      </c>
      <c r="BL123" s="19" t="s">
        <v>425</v>
      </c>
      <c r="BM123" s="227" t="s">
        <v>619</v>
      </c>
    </row>
    <row r="124" s="2" customFormat="1" ht="16.5" customHeight="1">
      <c r="A124" s="40"/>
      <c r="B124" s="41"/>
      <c r="C124" s="216" t="s">
        <v>512</v>
      </c>
      <c r="D124" s="216" t="s">
        <v>260</v>
      </c>
      <c r="E124" s="217" t="s">
        <v>2519</v>
      </c>
      <c r="F124" s="218" t="s">
        <v>2520</v>
      </c>
      <c r="G124" s="219" t="s">
        <v>402</v>
      </c>
      <c r="H124" s="220">
        <v>0.20000000000000001</v>
      </c>
      <c r="I124" s="221"/>
      <c r="J124" s="222">
        <f>ROUND(I124*H124,2)</f>
        <v>0</v>
      </c>
      <c r="K124" s="218" t="s">
        <v>35</v>
      </c>
      <c r="L124" s="46"/>
      <c r="M124" s="223" t="s">
        <v>35</v>
      </c>
      <c r="N124" s="224" t="s">
        <v>49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425</v>
      </c>
      <c r="AT124" s="227" t="s">
        <v>260</v>
      </c>
      <c r="AU124" s="227" t="s">
        <v>126</v>
      </c>
      <c r="AY124" s="19" t="s">
        <v>258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85</v>
      </c>
      <c r="BK124" s="228">
        <f>ROUND(I124*H124,2)</f>
        <v>0</v>
      </c>
      <c r="BL124" s="19" t="s">
        <v>425</v>
      </c>
      <c r="BM124" s="227" t="s">
        <v>629</v>
      </c>
    </row>
    <row r="125" s="2" customFormat="1" ht="16.5" customHeight="1">
      <c r="A125" s="40"/>
      <c r="B125" s="41"/>
      <c r="C125" s="216" t="s">
        <v>518</v>
      </c>
      <c r="D125" s="216" t="s">
        <v>260</v>
      </c>
      <c r="E125" s="217" t="s">
        <v>2521</v>
      </c>
      <c r="F125" s="218" t="s">
        <v>2522</v>
      </c>
      <c r="G125" s="219" t="s">
        <v>1002</v>
      </c>
      <c r="H125" s="220">
        <v>1</v>
      </c>
      <c r="I125" s="221"/>
      <c r="J125" s="222">
        <f>ROUND(I125*H125,2)</f>
        <v>0</v>
      </c>
      <c r="K125" s="218" t="s">
        <v>35</v>
      </c>
      <c r="L125" s="46"/>
      <c r="M125" s="223" t="s">
        <v>35</v>
      </c>
      <c r="N125" s="224" t="s">
        <v>49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425</v>
      </c>
      <c r="AT125" s="227" t="s">
        <v>260</v>
      </c>
      <c r="AU125" s="227" t="s">
        <v>126</v>
      </c>
      <c r="AY125" s="19" t="s">
        <v>258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85</v>
      </c>
      <c r="BK125" s="228">
        <f>ROUND(I125*H125,2)</f>
        <v>0</v>
      </c>
      <c r="BL125" s="19" t="s">
        <v>425</v>
      </c>
      <c r="BM125" s="227" t="s">
        <v>640</v>
      </c>
    </row>
    <row r="126" s="12" customFormat="1" ht="20.88" customHeight="1">
      <c r="A126" s="12"/>
      <c r="B126" s="200"/>
      <c r="C126" s="201"/>
      <c r="D126" s="202" t="s">
        <v>77</v>
      </c>
      <c r="E126" s="214" t="s">
        <v>2523</v>
      </c>
      <c r="F126" s="214" t="s">
        <v>2524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SUM(P127:P144)</f>
        <v>0</v>
      </c>
      <c r="Q126" s="208"/>
      <c r="R126" s="209">
        <f>SUM(R127:R144)</f>
        <v>0</v>
      </c>
      <c r="S126" s="208"/>
      <c r="T126" s="210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85</v>
      </c>
      <c r="AT126" s="212" t="s">
        <v>77</v>
      </c>
      <c r="AU126" s="212" t="s">
        <v>87</v>
      </c>
      <c r="AY126" s="211" t="s">
        <v>258</v>
      </c>
      <c r="BK126" s="213">
        <f>SUM(BK127:BK144)</f>
        <v>0</v>
      </c>
    </row>
    <row r="127" s="2" customFormat="1" ht="21.75" customHeight="1">
      <c r="A127" s="40"/>
      <c r="B127" s="41"/>
      <c r="C127" s="216" t="s">
        <v>524</v>
      </c>
      <c r="D127" s="216" t="s">
        <v>260</v>
      </c>
      <c r="E127" s="217" t="s">
        <v>2525</v>
      </c>
      <c r="F127" s="218" t="s">
        <v>2526</v>
      </c>
      <c r="G127" s="219" t="s">
        <v>1058</v>
      </c>
      <c r="H127" s="220">
        <v>1</v>
      </c>
      <c r="I127" s="221"/>
      <c r="J127" s="222">
        <f>ROUND(I127*H127,2)</f>
        <v>0</v>
      </c>
      <c r="K127" s="218" t="s">
        <v>35</v>
      </c>
      <c r="L127" s="46"/>
      <c r="M127" s="223" t="s">
        <v>35</v>
      </c>
      <c r="N127" s="224" t="s">
        <v>49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425</v>
      </c>
      <c r="AT127" s="227" t="s">
        <v>260</v>
      </c>
      <c r="AU127" s="227" t="s">
        <v>126</v>
      </c>
      <c r="AY127" s="19" t="s">
        <v>258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85</v>
      </c>
      <c r="BK127" s="228">
        <f>ROUND(I127*H127,2)</f>
        <v>0</v>
      </c>
      <c r="BL127" s="19" t="s">
        <v>425</v>
      </c>
      <c r="BM127" s="227" t="s">
        <v>650</v>
      </c>
    </row>
    <row r="128" s="2" customFormat="1" ht="16.5" customHeight="1">
      <c r="A128" s="40"/>
      <c r="B128" s="41"/>
      <c r="C128" s="216" t="s">
        <v>530</v>
      </c>
      <c r="D128" s="216" t="s">
        <v>260</v>
      </c>
      <c r="E128" s="217" t="s">
        <v>2527</v>
      </c>
      <c r="F128" s="218" t="s">
        <v>2528</v>
      </c>
      <c r="G128" s="219" t="s">
        <v>1058</v>
      </c>
      <c r="H128" s="220">
        <v>2</v>
      </c>
      <c r="I128" s="221"/>
      <c r="J128" s="222">
        <f>ROUND(I128*H128,2)</f>
        <v>0</v>
      </c>
      <c r="K128" s="218" t="s">
        <v>35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425</v>
      </c>
      <c r="AT128" s="227" t="s">
        <v>260</v>
      </c>
      <c r="AU128" s="227" t="s">
        <v>126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425</v>
      </c>
      <c r="BM128" s="227" t="s">
        <v>662</v>
      </c>
    </row>
    <row r="129" s="2" customFormat="1" ht="16.5" customHeight="1">
      <c r="A129" s="40"/>
      <c r="B129" s="41"/>
      <c r="C129" s="216" t="s">
        <v>534</v>
      </c>
      <c r="D129" s="216" t="s">
        <v>260</v>
      </c>
      <c r="E129" s="217" t="s">
        <v>2529</v>
      </c>
      <c r="F129" s="218" t="s">
        <v>2530</v>
      </c>
      <c r="G129" s="219" t="s">
        <v>1058</v>
      </c>
      <c r="H129" s="220">
        <v>2</v>
      </c>
      <c r="I129" s="221"/>
      <c r="J129" s="222">
        <f>ROUND(I129*H129,2)</f>
        <v>0</v>
      </c>
      <c r="K129" s="218" t="s">
        <v>35</v>
      </c>
      <c r="L129" s="46"/>
      <c r="M129" s="223" t="s">
        <v>35</v>
      </c>
      <c r="N129" s="224" t="s">
        <v>49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425</v>
      </c>
      <c r="AT129" s="227" t="s">
        <v>260</v>
      </c>
      <c r="AU129" s="227" t="s">
        <v>126</v>
      </c>
      <c r="AY129" s="19" t="s">
        <v>258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85</v>
      </c>
      <c r="BK129" s="228">
        <f>ROUND(I129*H129,2)</f>
        <v>0</v>
      </c>
      <c r="BL129" s="19" t="s">
        <v>425</v>
      </c>
      <c r="BM129" s="227" t="s">
        <v>674</v>
      </c>
    </row>
    <row r="130" s="2" customFormat="1" ht="16.5" customHeight="1">
      <c r="A130" s="40"/>
      <c r="B130" s="41"/>
      <c r="C130" s="216" t="s">
        <v>539</v>
      </c>
      <c r="D130" s="216" t="s">
        <v>260</v>
      </c>
      <c r="E130" s="217" t="s">
        <v>2531</v>
      </c>
      <c r="F130" s="218" t="s">
        <v>2532</v>
      </c>
      <c r="G130" s="219" t="s">
        <v>1058</v>
      </c>
      <c r="H130" s="220">
        <v>3</v>
      </c>
      <c r="I130" s="221"/>
      <c r="J130" s="222">
        <f>ROUND(I130*H130,2)</f>
        <v>0</v>
      </c>
      <c r="K130" s="218" t="s">
        <v>35</v>
      </c>
      <c r="L130" s="46"/>
      <c r="M130" s="223" t="s">
        <v>35</v>
      </c>
      <c r="N130" s="224" t="s">
        <v>49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425</v>
      </c>
      <c r="AT130" s="227" t="s">
        <v>260</v>
      </c>
      <c r="AU130" s="227" t="s">
        <v>126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425</v>
      </c>
      <c r="BM130" s="227" t="s">
        <v>685</v>
      </c>
    </row>
    <row r="131" s="2" customFormat="1" ht="16.5" customHeight="1">
      <c r="A131" s="40"/>
      <c r="B131" s="41"/>
      <c r="C131" s="216" t="s">
        <v>547</v>
      </c>
      <c r="D131" s="216" t="s">
        <v>260</v>
      </c>
      <c r="E131" s="217" t="s">
        <v>2533</v>
      </c>
      <c r="F131" s="218" t="s">
        <v>2534</v>
      </c>
      <c r="G131" s="219" t="s">
        <v>1002</v>
      </c>
      <c r="H131" s="220">
        <v>1</v>
      </c>
      <c r="I131" s="221"/>
      <c r="J131" s="222">
        <f>ROUND(I131*H131,2)</f>
        <v>0</v>
      </c>
      <c r="K131" s="218" t="s">
        <v>35</v>
      </c>
      <c r="L131" s="46"/>
      <c r="M131" s="223" t="s">
        <v>35</v>
      </c>
      <c r="N131" s="224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425</v>
      </c>
      <c r="AT131" s="227" t="s">
        <v>260</v>
      </c>
      <c r="AU131" s="227" t="s">
        <v>126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425</v>
      </c>
      <c r="BM131" s="227" t="s">
        <v>696</v>
      </c>
    </row>
    <row r="132" s="2" customFormat="1" ht="16.5" customHeight="1">
      <c r="A132" s="40"/>
      <c r="B132" s="41"/>
      <c r="C132" s="216" t="s">
        <v>552</v>
      </c>
      <c r="D132" s="216" t="s">
        <v>260</v>
      </c>
      <c r="E132" s="217" t="s">
        <v>2535</v>
      </c>
      <c r="F132" s="218" t="s">
        <v>2536</v>
      </c>
      <c r="G132" s="219" t="s">
        <v>1058</v>
      </c>
      <c r="H132" s="220">
        <v>1</v>
      </c>
      <c r="I132" s="221"/>
      <c r="J132" s="222">
        <f>ROUND(I132*H132,2)</f>
        <v>0</v>
      </c>
      <c r="K132" s="218" t="s">
        <v>35</v>
      </c>
      <c r="L132" s="46"/>
      <c r="M132" s="223" t="s">
        <v>35</v>
      </c>
      <c r="N132" s="224" t="s">
        <v>49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425</v>
      </c>
      <c r="AT132" s="227" t="s">
        <v>260</v>
      </c>
      <c r="AU132" s="227" t="s">
        <v>126</v>
      </c>
      <c r="AY132" s="19" t="s">
        <v>258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85</v>
      </c>
      <c r="BK132" s="228">
        <f>ROUND(I132*H132,2)</f>
        <v>0</v>
      </c>
      <c r="BL132" s="19" t="s">
        <v>425</v>
      </c>
      <c r="BM132" s="227" t="s">
        <v>711</v>
      </c>
    </row>
    <row r="133" s="2" customFormat="1" ht="16.5" customHeight="1">
      <c r="A133" s="40"/>
      <c r="B133" s="41"/>
      <c r="C133" s="216" t="s">
        <v>575</v>
      </c>
      <c r="D133" s="216" t="s">
        <v>260</v>
      </c>
      <c r="E133" s="217" t="s">
        <v>2537</v>
      </c>
      <c r="F133" s="218" t="s">
        <v>2538</v>
      </c>
      <c r="G133" s="219" t="s">
        <v>1058</v>
      </c>
      <c r="H133" s="220">
        <v>1</v>
      </c>
      <c r="I133" s="221"/>
      <c r="J133" s="222">
        <f>ROUND(I133*H133,2)</f>
        <v>0</v>
      </c>
      <c r="K133" s="218" t="s">
        <v>35</v>
      </c>
      <c r="L133" s="46"/>
      <c r="M133" s="223" t="s">
        <v>35</v>
      </c>
      <c r="N133" s="224" t="s">
        <v>49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425</v>
      </c>
      <c r="AT133" s="227" t="s">
        <v>260</v>
      </c>
      <c r="AU133" s="227" t="s">
        <v>126</v>
      </c>
      <c r="AY133" s="19" t="s">
        <v>258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85</v>
      </c>
      <c r="BK133" s="228">
        <f>ROUND(I133*H133,2)</f>
        <v>0</v>
      </c>
      <c r="BL133" s="19" t="s">
        <v>425</v>
      </c>
      <c r="BM133" s="227" t="s">
        <v>721</v>
      </c>
    </row>
    <row r="134" s="2" customFormat="1" ht="16.5" customHeight="1">
      <c r="A134" s="40"/>
      <c r="B134" s="41"/>
      <c r="C134" s="216" t="s">
        <v>586</v>
      </c>
      <c r="D134" s="216" t="s">
        <v>260</v>
      </c>
      <c r="E134" s="217" t="s">
        <v>2539</v>
      </c>
      <c r="F134" s="218" t="s">
        <v>2540</v>
      </c>
      <c r="G134" s="219" t="s">
        <v>1002</v>
      </c>
      <c r="H134" s="220">
        <v>1</v>
      </c>
      <c r="I134" s="221"/>
      <c r="J134" s="222">
        <f>ROUND(I134*H134,2)</f>
        <v>0</v>
      </c>
      <c r="K134" s="218" t="s">
        <v>35</v>
      </c>
      <c r="L134" s="46"/>
      <c r="M134" s="223" t="s">
        <v>35</v>
      </c>
      <c r="N134" s="224" t="s">
        <v>49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425</v>
      </c>
      <c r="AT134" s="227" t="s">
        <v>260</v>
      </c>
      <c r="AU134" s="227" t="s">
        <v>126</v>
      </c>
      <c r="AY134" s="19" t="s">
        <v>258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85</v>
      </c>
      <c r="BK134" s="228">
        <f>ROUND(I134*H134,2)</f>
        <v>0</v>
      </c>
      <c r="BL134" s="19" t="s">
        <v>425</v>
      </c>
      <c r="BM134" s="227" t="s">
        <v>731</v>
      </c>
    </row>
    <row r="135" s="2" customFormat="1" ht="16.5" customHeight="1">
      <c r="A135" s="40"/>
      <c r="B135" s="41"/>
      <c r="C135" s="216" t="s">
        <v>595</v>
      </c>
      <c r="D135" s="216" t="s">
        <v>260</v>
      </c>
      <c r="E135" s="217" t="s">
        <v>2541</v>
      </c>
      <c r="F135" s="218" t="s">
        <v>2542</v>
      </c>
      <c r="G135" s="219" t="s">
        <v>1058</v>
      </c>
      <c r="H135" s="220">
        <v>1</v>
      </c>
      <c r="I135" s="221"/>
      <c r="J135" s="222">
        <f>ROUND(I135*H135,2)</f>
        <v>0</v>
      </c>
      <c r="K135" s="218" t="s">
        <v>35</v>
      </c>
      <c r="L135" s="46"/>
      <c r="M135" s="223" t="s">
        <v>35</v>
      </c>
      <c r="N135" s="224" t="s">
        <v>49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425</v>
      </c>
      <c r="AT135" s="227" t="s">
        <v>260</v>
      </c>
      <c r="AU135" s="227" t="s">
        <v>126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425</v>
      </c>
      <c r="BM135" s="227" t="s">
        <v>741</v>
      </c>
    </row>
    <row r="136" s="2" customFormat="1" ht="21.75" customHeight="1">
      <c r="A136" s="40"/>
      <c r="B136" s="41"/>
      <c r="C136" s="216" t="s">
        <v>603</v>
      </c>
      <c r="D136" s="216" t="s">
        <v>260</v>
      </c>
      <c r="E136" s="217" t="s">
        <v>2543</v>
      </c>
      <c r="F136" s="218" t="s">
        <v>2544</v>
      </c>
      <c r="G136" s="219" t="s">
        <v>1058</v>
      </c>
      <c r="H136" s="220">
        <v>21</v>
      </c>
      <c r="I136" s="221"/>
      <c r="J136" s="222">
        <f>ROUND(I136*H136,2)</f>
        <v>0</v>
      </c>
      <c r="K136" s="218" t="s">
        <v>35</v>
      </c>
      <c r="L136" s="46"/>
      <c r="M136" s="223" t="s">
        <v>35</v>
      </c>
      <c r="N136" s="224" t="s">
        <v>49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425</v>
      </c>
      <c r="AT136" s="227" t="s">
        <v>260</v>
      </c>
      <c r="AU136" s="227" t="s">
        <v>126</v>
      </c>
      <c r="AY136" s="19" t="s">
        <v>258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85</v>
      </c>
      <c r="BK136" s="228">
        <f>ROUND(I136*H136,2)</f>
        <v>0</v>
      </c>
      <c r="BL136" s="19" t="s">
        <v>425</v>
      </c>
      <c r="BM136" s="227" t="s">
        <v>751</v>
      </c>
    </row>
    <row r="137" s="2" customFormat="1" ht="21.75" customHeight="1">
      <c r="A137" s="40"/>
      <c r="B137" s="41"/>
      <c r="C137" s="216" t="s">
        <v>612</v>
      </c>
      <c r="D137" s="216" t="s">
        <v>260</v>
      </c>
      <c r="E137" s="217" t="s">
        <v>2545</v>
      </c>
      <c r="F137" s="218" t="s">
        <v>2546</v>
      </c>
      <c r="G137" s="219" t="s">
        <v>1058</v>
      </c>
      <c r="H137" s="220">
        <v>6</v>
      </c>
      <c r="I137" s="221"/>
      <c r="J137" s="222">
        <f>ROUND(I137*H137,2)</f>
        <v>0</v>
      </c>
      <c r="K137" s="218" t="s">
        <v>35</v>
      </c>
      <c r="L137" s="46"/>
      <c r="M137" s="223" t="s">
        <v>35</v>
      </c>
      <c r="N137" s="224" t="s">
        <v>49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425</v>
      </c>
      <c r="AT137" s="227" t="s">
        <v>260</v>
      </c>
      <c r="AU137" s="227" t="s">
        <v>126</v>
      </c>
      <c r="AY137" s="19" t="s">
        <v>258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85</v>
      </c>
      <c r="BK137" s="228">
        <f>ROUND(I137*H137,2)</f>
        <v>0</v>
      </c>
      <c r="BL137" s="19" t="s">
        <v>425</v>
      </c>
      <c r="BM137" s="227" t="s">
        <v>761</v>
      </c>
    </row>
    <row r="138" s="2" customFormat="1" ht="24.15" customHeight="1">
      <c r="A138" s="40"/>
      <c r="B138" s="41"/>
      <c r="C138" s="216" t="s">
        <v>619</v>
      </c>
      <c r="D138" s="216" t="s">
        <v>260</v>
      </c>
      <c r="E138" s="217" t="s">
        <v>2547</v>
      </c>
      <c r="F138" s="218" t="s">
        <v>2548</v>
      </c>
      <c r="G138" s="219" t="s">
        <v>1058</v>
      </c>
      <c r="H138" s="220">
        <v>1</v>
      </c>
      <c r="I138" s="221"/>
      <c r="J138" s="222">
        <f>ROUND(I138*H138,2)</f>
        <v>0</v>
      </c>
      <c r="K138" s="218" t="s">
        <v>35</v>
      </c>
      <c r="L138" s="46"/>
      <c r="M138" s="223" t="s">
        <v>35</v>
      </c>
      <c r="N138" s="224" t="s">
        <v>49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425</v>
      </c>
      <c r="AT138" s="227" t="s">
        <v>260</v>
      </c>
      <c r="AU138" s="227" t="s">
        <v>126</v>
      </c>
      <c r="AY138" s="19" t="s">
        <v>258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85</v>
      </c>
      <c r="BK138" s="228">
        <f>ROUND(I138*H138,2)</f>
        <v>0</v>
      </c>
      <c r="BL138" s="19" t="s">
        <v>425</v>
      </c>
      <c r="BM138" s="227" t="s">
        <v>781</v>
      </c>
    </row>
    <row r="139" s="2" customFormat="1" ht="37.8" customHeight="1">
      <c r="A139" s="40"/>
      <c r="B139" s="41"/>
      <c r="C139" s="216" t="s">
        <v>624</v>
      </c>
      <c r="D139" s="216" t="s">
        <v>260</v>
      </c>
      <c r="E139" s="217" t="s">
        <v>2549</v>
      </c>
      <c r="F139" s="218" t="s">
        <v>2550</v>
      </c>
      <c r="G139" s="219" t="s">
        <v>1058</v>
      </c>
      <c r="H139" s="220">
        <v>1</v>
      </c>
      <c r="I139" s="221"/>
      <c r="J139" s="222">
        <f>ROUND(I139*H139,2)</f>
        <v>0</v>
      </c>
      <c r="K139" s="218" t="s">
        <v>35</v>
      </c>
      <c r="L139" s="46"/>
      <c r="M139" s="223" t="s">
        <v>35</v>
      </c>
      <c r="N139" s="224" t="s">
        <v>49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425</v>
      </c>
      <c r="AT139" s="227" t="s">
        <v>260</v>
      </c>
      <c r="AU139" s="227" t="s">
        <v>126</v>
      </c>
      <c r="AY139" s="19" t="s">
        <v>258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85</v>
      </c>
      <c r="BK139" s="228">
        <f>ROUND(I139*H139,2)</f>
        <v>0</v>
      </c>
      <c r="BL139" s="19" t="s">
        <v>425</v>
      </c>
      <c r="BM139" s="227" t="s">
        <v>794</v>
      </c>
    </row>
    <row r="140" s="2" customFormat="1" ht="21.75" customHeight="1">
      <c r="A140" s="40"/>
      <c r="B140" s="41"/>
      <c r="C140" s="216" t="s">
        <v>629</v>
      </c>
      <c r="D140" s="216" t="s">
        <v>260</v>
      </c>
      <c r="E140" s="217" t="s">
        <v>2551</v>
      </c>
      <c r="F140" s="218" t="s">
        <v>2552</v>
      </c>
      <c r="G140" s="219" t="s">
        <v>1002</v>
      </c>
      <c r="H140" s="220">
        <v>1</v>
      </c>
      <c r="I140" s="221"/>
      <c r="J140" s="222">
        <f>ROUND(I140*H140,2)</f>
        <v>0</v>
      </c>
      <c r="K140" s="218" t="s">
        <v>35</v>
      </c>
      <c r="L140" s="46"/>
      <c r="M140" s="223" t="s">
        <v>35</v>
      </c>
      <c r="N140" s="224" t="s">
        <v>49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425</v>
      </c>
      <c r="AT140" s="227" t="s">
        <v>260</v>
      </c>
      <c r="AU140" s="227" t="s">
        <v>126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425</v>
      </c>
      <c r="BM140" s="227" t="s">
        <v>805</v>
      </c>
    </row>
    <row r="141" s="2" customFormat="1" ht="24.15" customHeight="1">
      <c r="A141" s="40"/>
      <c r="B141" s="41"/>
      <c r="C141" s="216" t="s">
        <v>634</v>
      </c>
      <c r="D141" s="216" t="s">
        <v>260</v>
      </c>
      <c r="E141" s="217" t="s">
        <v>2553</v>
      </c>
      <c r="F141" s="218" t="s">
        <v>2554</v>
      </c>
      <c r="G141" s="219" t="s">
        <v>1002</v>
      </c>
      <c r="H141" s="220">
        <v>6</v>
      </c>
      <c r="I141" s="221"/>
      <c r="J141" s="222">
        <f>ROUND(I141*H141,2)</f>
        <v>0</v>
      </c>
      <c r="K141" s="218" t="s">
        <v>35</v>
      </c>
      <c r="L141" s="46"/>
      <c r="M141" s="223" t="s">
        <v>35</v>
      </c>
      <c r="N141" s="224" t="s">
        <v>49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425</v>
      </c>
      <c r="AT141" s="227" t="s">
        <v>260</v>
      </c>
      <c r="AU141" s="227" t="s">
        <v>126</v>
      </c>
      <c r="AY141" s="19" t="s">
        <v>258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85</v>
      </c>
      <c r="BK141" s="228">
        <f>ROUND(I141*H141,2)</f>
        <v>0</v>
      </c>
      <c r="BL141" s="19" t="s">
        <v>425</v>
      </c>
      <c r="BM141" s="227" t="s">
        <v>815</v>
      </c>
    </row>
    <row r="142" s="2" customFormat="1" ht="16.5" customHeight="1">
      <c r="A142" s="40"/>
      <c r="B142" s="41"/>
      <c r="C142" s="216" t="s">
        <v>640</v>
      </c>
      <c r="D142" s="216" t="s">
        <v>260</v>
      </c>
      <c r="E142" s="217" t="s">
        <v>2555</v>
      </c>
      <c r="F142" s="218" t="s">
        <v>2556</v>
      </c>
      <c r="G142" s="219" t="s">
        <v>1058</v>
      </c>
      <c r="H142" s="220">
        <v>1</v>
      </c>
      <c r="I142" s="221"/>
      <c r="J142" s="222">
        <f>ROUND(I142*H142,2)</f>
        <v>0</v>
      </c>
      <c r="K142" s="218" t="s">
        <v>35</v>
      </c>
      <c r="L142" s="46"/>
      <c r="M142" s="223" t="s">
        <v>35</v>
      </c>
      <c r="N142" s="224" t="s">
        <v>49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425</v>
      </c>
      <c r="AT142" s="227" t="s">
        <v>260</v>
      </c>
      <c r="AU142" s="227" t="s">
        <v>126</v>
      </c>
      <c r="AY142" s="19" t="s">
        <v>258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85</v>
      </c>
      <c r="BK142" s="228">
        <f>ROUND(I142*H142,2)</f>
        <v>0</v>
      </c>
      <c r="BL142" s="19" t="s">
        <v>425</v>
      </c>
      <c r="BM142" s="227" t="s">
        <v>826</v>
      </c>
    </row>
    <row r="143" s="2" customFormat="1" ht="37.8" customHeight="1">
      <c r="A143" s="40"/>
      <c r="B143" s="41"/>
      <c r="C143" s="216" t="s">
        <v>645</v>
      </c>
      <c r="D143" s="216" t="s">
        <v>260</v>
      </c>
      <c r="E143" s="217" t="s">
        <v>2557</v>
      </c>
      <c r="F143" s="218" t="s">
        <v>2558</v>
      </c>
      <c r="G143" s="219" t="s">
        <v>1002</v>
      </c>
      <c r="H143" s="220">
        <v>1</v>
      </c>
      <c r="I143" s="221"/>
      <c r="J143" s="222">
        <f>ROUND(I143*H143,2)</f>
        <v>0</v>
      </c>
      <c r="K143" s="218" t="s">
        <v>35</v>
      </c>
      <c r="L143" s="46"/>
      <c r="M143" s="223" t="s">
        <v>35</v>
      </c>
      <c r="N143" s="224" t="s">
        <v>49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425</v>
      </c>
      <c r="AT143" s="227" t="s">
        <v>260</v>
      </c>
      <c r="AU143" s="227" t="s">
        <v>126</v>
      </c>
      <c r="AY143" s="19" t="s">
        <v>258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85</v>
      </c>
      <c r="BK143" s="228">
        <f>ROUND(I143*H143,2)</f>
        <v>0</v>
      </c>
      <c r="BL143" s="19" t="s">
        <v>425</v>
      </c>
      <c r="BM143" s="227" t="s">
        <v>844</v>
      </c>
    </row>
    <row r="144" s="2" customFormat="1" ht="44.25" customHeight="1">
      <c r="A144" s="40"/>
      <c r="B144" s="41"/>
      <c r="C144" s="216" t="s">
        <v>650</v>
      </c>
      <c r="D144" s="216" t="s">
        <v>260</v>
      </c>
      <c r="E144" s="217" t="s">
        <v>2559</v>
      </c>
      <c r="F144" s="218" t="s">
        <v>2560</v>
      </c>
      <c r="G144" s="219" t="s">
        <v>1002</v>
      </c>
      <c r="H144" s="220">
        <v>1</v>
      </c>
      <c r="I144" s="221"/>
      <c r="J144" s="222">
        <f>ROUND(I144*H144,2)</f>
        <v>0</v>
      </c>
      <c r="K144" s="218" t="s">
        <v>35</v>
      </c>
      <c r="L144" s="46"/>
      <c r="M144" s="223" t="s">
        <v>35</v>
      </c>
      <c r="N144" s="224" t="s">
        <v>49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425</v>
      </c>
      <c r="AT144" s="227" t="s">
        <v>260</v>
      </c>
      <c r="AU144" s="227" t="s">
        <v>126</v>
      </c>
      <c r="AY144" s="19" t="s">
        <v>258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85</v>
      </c>
      <c r="BK144" s="228">
        <f>ROUND(I144*H144,2)</f>
        <v>0</v>
      </c>
      <c r="BL144" s="19" t="s">
        <v>425</v>
      </c>
      <c r="BM144" s="227" t="s">
        <v>860</v>
      </c>
    </row>
    <row r="145" s="12" customFormat="1" ht="20.88" customHeight="1">
      <c r="A145" s="12"/>
      <c r="B145" s="200"/>
      <c r="C145" s="201"/>
      <c r="D145" s="202" t="s">
        <v>77</v>
      </c>
      <c r="E145" s="214" t="s">
        <v>2561</v>
      </c>
      <c r="F145" s="214" t="s">
        <v>2562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SUM(P146:P152)</f>
        <v>0</v>
      </c>
      <c r="Q145" s="208"/>
      <c r="R145" s="209">
        <f>SUM(R146:R152)</f>
        <v>0</v>
      </c>
      <c r="S145" s="208"/>
      <c r="T145" s="21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77</v>
      </c>
      <c r="AU145" s="212" t="s">
        <v>87</v>
      </c>
      <c r="AY145" s="211" t="s">
        <v>258</v>
      </c>
      <c r="BK145" s="213">
        <f>SUM(BK146:BK152)</f>
        <v>0</v>
      </c>
    </row>
    <row r="146" s="2" customFormat="1" ht="33" customHeight="1">
      <c r="A146" s="40"/>
      <c r="B146" s="41"/>
      <c r="C146" s="216" t="s">
        <v>656</v>
      </c>
      <c r="D146" s="216" t="s">
        <v>260</v>
      </c>
      <c r="E146" s="217" t="s">
        <v>2563</v>
      </c>
      <c r="F146" s="218" t="s">
        <v>2564</v>
      </c>
      <c r="G146" s="219" t="s">
        <v>1002</v>
      </c>
      <c r="H146" s="220">
        <v>1</v>
      </c>
      <c r="I146" s="221"/>
      <c r="J146" s="222">
        <f>ROUND(I146*H146,2)</f>
        <v>0</v>
      </c>
      <c r="K146" s="218" t="s">
        <v>35</v>
      </c>
      <c r="L146" s="46"/>
      <c r="M146" s="223" t="s">
        <v>35</v>
      </c>
      <c r="N146" s="224" t="s">
        <v>49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425</v>
      </c>
      <c r="AT146" s="227" t="s">
        <v>260</v>
      </c>
      <c r="AU146" s="227" t="s">
        <v>126</v>
      </c>
      <c r="AY146" s="19" t="s">
        <v>258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85</v>
      </c>
      <c r="BK146" s="228">
        <f>ROUND(I146*H146,2)</f>
        <v>0</v>
      </c>
      <c r="BL146" s="19" t="s">
        <v>425</v>
      </c>
      <c r="BM146" s="227" t="s">
        <v>973</v>
      </c>
    </row>
    <row r="147" s="2" customFormat="1" ht="24.15" customHeight="1">
      <c r="A147" s="40"/>
      <c r="B147" s="41"/>
      <c r="C147" s="216" t="s">
        <v>662</v>
      </c>
      <c r="D147" s="216" t="s">
        <v>260</v>
      </c>
      <c r="E147" s="217" t="s">
        <v>2565</v>
      </c>
      <c r="F147" s="218" t="s">
        <v>2566</v>
      </c>
      <c r="G147" s="219" t="s">
        <v>1002</v>
      </c>
      <c r="H147" s="220">
        <v>1</v>
      </c>
      <c r="I147" s="221"/>
      <c r="J147" s="222">
        <f>ROUND(I147*H147,2)</f>
        <v>0</v>
      </c>
      <c r="K147" s="218" t="s">
        <v>35</v>
      </c>
      <c r="L147" s="46"/>
      <c r="M147" s="223" t="s">
        <v>35</v>
      </c>
      <c r="N147" s="224" t="s">
        <v>49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425</v>
      </c>
      <c r="AT147" s="227" t="s">
        <v>260</v>
      </c>
      <c r="AU147" s="227" t="s">
        <v>126</v>
      </c>
      <c r="AY147" s="19" t="s">
        <v>258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85</v>
      </c>
      <c r="BK147" s="228">
        <f>ROUND(I147*H147,2)</f>
        <v>0</v>
      </c>
      <c r="BL147" s="19" t="s">
        <v>425</v>
      </c>
      <c r="BM147" s="227" t="s">
        <v>986</v>
      </c>
    </row>
    <row r="148" s="2" customFormat="1" ht="21.75" customHeight="1">
      <c r="A148" s="40"/>
      <c r="B148" s="41"/>
      <c r="C148" s="216" t="s">
        <v>667</v>
      </c>
      <c r="D148" s="216" t="s">
        <v>260</v>
      </c>
      <c r="E148" s="217" t="s">
        <v>2567</v>
      </c>
      <c r="F148" s="218" t="s">
        <v>2568</v>
      </c>
      <c r="G148" s="219" t="s">
        <v>1002</v>
      </c>
      <c r="H148" s="220">
        <v>1</v>
      </c>
      <c r="I148" s="221"/>
      <c r="J148" s="222">
        <f>ROUND(I148*H148,2)</f>
        <v>0</v>
      </c>
      <c r="K148" s="218" t="s">
        <v>35</v>
      </c>
      <c r="L148" s="46"/>
      <c r="M148" s="223" t="s">
        <v>35</v>
      </c>
      <c r="N148" s="224" t="s">
        <v>49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425</v>
      </c>
      <c r="AT148" s="227" t="s">
        <v>260</v>
      </c>
      <c r="AU148" s="227" t="s">
        <v>126</v>
      </c>
      <c r="AY148" s="19" t="s">
        <v>258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85</v>
      </c>
      <c r="BK148" s="228">
        <f>ROUND(I148*H148,2)</f>
        <v>0</v>
      </c>
      <c r="BL148" s="19" t="s">
        <v>425</v>
      </c>
      <c r="BM148" s="227" t="s">
        <v>995</v>
      </c>
    </row>
    <row r="149" s="2" customFormat="1" ht="16.5" customHeight="1">
      <c r="A149" s="40"/>
      <c r="B149" s="41"/>
      <c r="C149" s="216" t="s">
        <v>674</v>
      </c>
      <c r="D149" s="216" t="s">
        <v>260</v>
      </c>
      <c r="E149" s="217" t="s">
        <v>2569</v>
      </c>
      <c r="F149" s="218" t="s">
        <v>2570</v>
      </c>
      <c r="G149" s="219" t="s">
        <v>1002</v>
      </c>
      <c r="H149" s="220">
        <v>1</v>
      </c>
      <c r="I149" s="221"/>
      <c r="J149" s="222">
        <f>ROUND(I149*H149,2)</f>
        <v>0</v>
      </c>
      <c r="K149" s="218" t="s">
        <v>35</v>
      </c>
      <c r="L149" s="46"/>
      <c r="M149" s="223" t="s">
        <v>35</v>
      </c>
      <c r="N149" s="224" t="s">
        <v>49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425</v>
      </c>
      <c r="AT149" s="227" t="s">
        <v>260</v>
      </c>
      <c r="AU149" s="227" t="s">
        <v>126</v>
      </c>
      <c r="AY149" s="19" t="s">
        <v>258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85</v>
      </c>
      <c r="BK149" s="228">
        <f>ROUND(I149*H149,2)</f>
        <v>0</v>
      </c>
      <c r="BL149" s="19" t="s">
        <v>425</v>
      </c>
      <c r="BM149" s="227" t="s">
        <v>2571</v>
      </c>
    </row>
    <row r="150" s="2" customFormat="1" ht="16.5" customHeight="1">
      <c r="A150" s="40"/>
      <c r="B150" s="41"/>
      <c r="C150" s="216" t="s">
        <v>679</v>
      </c>
      <c r="D150" s="216" t="s">
        <v>260</v>
      </c>
      <c r="E150" s="217" t="s">
        <v>2572</v>
      </c>
      <c r="F150" s="218" t="s">
        <v>2573</v>
      </c>
      <c r="G150" s="219" t="s">
        <v>1002</v>
      </c>
      <c r="H150" s="220">
        <v>1</v>
      </c>
      <c r="I150" s="221"/>
      <c r="J150" s="222">
        <f>ROUND(I150*H150,2)</f>
        <v>0</v>
      </c>
      <c r="K150" s="218" t="s">
        <v>35</v>
      </c>
      <c r="L150" s="46"/>
      <c r="M150" s="223" t="s">
        <v>35</v>
      </c>
      <c r="N150" s="224" t="s">
        <v>49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425</v>
      </c>
      <c r="AT150" s="227" t="s">
        <v>260</v>
      </c>
      <c r="AU150" s="227" t="s">
        <v>126</v>
      </c>
      <c r="AY150" s="19" t="s">
        <v>258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85</v>
      </c>
      <c r="BK150" s="228">
        <f>ROUND(I150*H150,2)</f>
        <v>0</v>
      </c>
      <c r="BL150" s="19" t="s">
        <v>425</v>
      </c>
      <c r="BM150" s="227" t="s">
        <v>1055</v>
      </c>
    </row>
    <row r="151" s="2" customFormat="1" ht="16.5" customHeight="1">
      <c r="A151" s="40"/>
      <c r="B151" s="41"/>
      <c r="C151" s="216" t="s">
        <v>685</v>
      </c>
      <c r="D151" s="216" t="s">
        <v>260</v>
      </c>
      <c r="E151" s="217" t="s">
        <v>2574</v>
      </c>
      <c r="F151" s="218" t="s">
        <v>2575</v>
      </c>
      <c r="G151" s="219" t="s">
        <v>1002</v>
      </c>
      <c r="H151" s="220">
        <v>1</v>
      </c>
      <c r="I151" s="221"/>
      <c r="J151" s="222">
        <f>ROUND(I151*H151,2)</f>
        <v>0</v>
      </c>
      <c r="K151" s="218" t="s">
        <v>35</v>
      </c>
      <c r="L151" s="46"/>
      <c r="M151" s="223" t="s">
        <v>35</v>
      </c>
      <c r="N151" s="224" t="s">
        <v>49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425</v>
      </c>
      <c r="AT151" s="227" t="s">
        <v>260</v>
      </c>
      <c r="AU151" s="227" t="s">
        <v>126</v>
      </c>
      <c r="AY151" s="19" t="s">
        <v>258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85</v>
      </c>
      <c r="BK151" s="228">
        <f>ROUND(I151*H151,2)</f>
        <v>0</v>
      </c>
      <c r="BL151" s="19" t="s">
        <v>425</v>
      </c>
      <c r="BM151" s="227" t="s">
        <v>1072</v>
      </c>
    </row>
    <row r="152" s="2" customFormat="1" ht="16.5" customHeight="1">
      <c r="A152" s="40"/>
      <c r="B152" s="41"/>
      <c r="C152" s="216" t="s">
        <v>690</v>
      </c>
      <c r="D152" s="216" t="s">
        <v>260</v>
      </c>
      <c r="E152" s="217" t="s">
        <v>2576</v>
      </c>
      <c r="F152" s="218" t="s">
        <v>2577</v>
      </c>
      <c r="G152" s="219" t="s">
        <v>1002</v>
      </c>
      <c r="H152" s="220">
        <v>1</v>
      </c>
      <c r="I152" s="221"/>
      <c r="J152" s="222">
        <f>ROUND(I152*H152,2)</f>
        <v>0</v>
      </c>
      <c r="K152" s="218" t="s">
        <v>35</v>
      </c>
      <c r="L152" s="46"/>
      <c r="M152" s="290" t="s">
        <v>35</v>
      </c>
      <c r="N152" s="291" t="s">
        <v>49</v>
      </c>
      <c r="O152" s="292"/>
      <c r="P152" s="293">
        <f>O152*H152</f>
        <v>0</v>
      </c>
      <c r="Q152" s="293">
        <v>0</v>
      </c>
      <c r="R152" s="293">
        <f>Q152*H152</f>
        <v>0</v>
      </c>
      <c r="S152" s="293">
        <v>0</v>
      </c>
      <c r="T152" s="29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425</v>
      </c>
      <c r="AT152" s="227" t="s">
        <v>260</v>
      </c>
      <c r="AU152" s="227" t="s">
        <v>126</v>
      </c>
      <c r="AY152" s="19" t="s">
        <v>258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85</v>
      </c>
      <c r="BK152" s="228">
        <f>ROUND(I152*H152,2)</f>
        <v>0</v>
      </c>
      <c r="BL152" s="19" t="s">
        <v>425</v>
      </c>
      <c r="BM152" s="227" t="s">
        <v>1080</v>
      </c>
    </row>
    <row r="153" s="2" customFormat="1" ht="6.96" customHeight="1">
      <c r="A153" s="40"/>
      <c r="B153" s="61"/>
      <c r="C153" s="62"/>
      <c r="D153" s="62"/>
      <c r="E153" s="62"/>
      <c r="F153" s="62"/>
      <c r="G153" s="62"/>
      <c r="H153" s="62"/>
      <c r="I153" s="62"/>
      <c r="J153" s="62"/>
      <c r="K153" s="62"/>
      <c r="L153" s="46"/>
      <c r="M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</row>
  </sheetData>
  <sheetProtection sheet="1" autoFilter="0" formatColumns="0" formatRows="0" objects="1" scenarios="1" spinCount="100000" saltValue="8wb+rlvBeVJANhIIQ+/T13yssiPIYEX+h5a+MXXEhN+W9qgv0439ovrJe054onpzzoBEOmKzgpEoI2oiQQTcPw==" hashValue="vnd/O2FyJzEEYKbYDyR15l0qEEveOXUhAzJolxcVv5f6Fov7bS+pMKam5xlLrQxwARjjVtx+pyl0DWQiW0EWaw==" algorithmName="SHA-512" password="CC35"/>
  <autoFilter ref="C91:K1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1" customFormat="1" ht="12" customHeight="1">
      <c r="B8" s="22"/>
      <c r="D8" s="145" t="s">
        <v>135</v>
      </c>
      <c r="L8" s="22"/>
    </row>
    <row r="9" s="2" customFormat="1" ht="16.5" customHeight="1">
      <c r="A9" s="40"/>
      <c r="B9" s="46"/>
      <c r="C9" s="40"/>
      <c r="D9" s="40"/>
      <c r="E9" s="146" t="s">
        <v>2456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2457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2578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35</v>
      </c>
      <c r="G13" s="40"/>
      <c r="H13" s="40"/>
      <c r="I13" s="145" t="s">
        <v>20</v>
      </c>
      <c r="J13" s="135" t="s">
        <v>35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6. 4. 2023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26</v>
      </c>
      <c r="E16" s="40"/>
      <c r="F16" s="40"/>
      <c r="G16" s="40"/>
      <c r="H16" s="40"/>
      <c r="I16" s="145" t="s">
        <v>27</v>
      </c>
      <c r="J16" s="135" t="s">
        <v>28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29</v>
      </c>
      <c r="F17" s="40"/>
      <c r="G17" s="40"/>
      <c r="H17" s="40"/>
      <c r="I17" s="145" t="s">
        <v>30</v>
      </c>
      <c r="J17" s="135" t="s">
        <v>31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32</v>
      </c>
      <c r="E19" s="40"/>
      <c r="F19" s="40"/>
      <c r="G19" s="40"/>
      <c r="H19" s="40"/>
      <c r="I19" s="145" t="s">
        <v>27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30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34</v>
      </c>
      <c r="E22" s="40"/>
      <c r="F22" s="40"/>
      <c r="G22" s="40"/>
      <c r="H22" s="40"/>
      <c r="I22" s="145" t="s">
        <v>27</v>
      </c>
      <c r="J22" s="135" t="s">
        <v>35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36</v>
      </c>
      <c r="F23" s="40"/>
      <c r="G23" s="40"/>
      <c r="H23" s="40"/>
      <c r="I23" s="145" t="s">
        <v>30</v>
      </c>
      <c r="J23" s="135" t="s">
        <v>35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38</v>
      </c>
      <c r="E25" s="40"/>
      <c r="F25" s="40"/>
      <c r="G25" s="40"/>
      <c r="H25" s="40"/>
      <c r="I25" s="145" t="s">
        <v>27</v>
      </c>
      <c r="J25" s="135" t="s">
        <v>39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40</v>
      </c>
      <c r="F26" s="40"/>
      <c r="G26" s="40"/>
      <c r="H26" s="40"/>
      <c r="I26" s="145" t="s">
        <v>30</v>
      </c>
      <c r="J26" s="135" t="s">
        <v>41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42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274.5" customHeight="1">
      <c r="A29" s="150"/>
      <c r="B29" s="151"/>
      <c r="C29" s="150"/>
      <c r="D29" s="150"/>
      <c r="E29" s="152" t="s">
        <v>189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44</v>
      </c>
      <c r="E32" s="40"/>
      <c r="F32" s="40"/>
      <c r="G32" s="40"/>
      <c r="H32" s="40"/>
      <c r="I32" s="40"/>
      <c r="J32" s="157">
        <f>ROUND(J93,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46</v>
      </c>
      <c r="G34" s="40"/>
      <c r="H34" s="40"/>
      <c r="I34" s="158" t="s">
        <v>45</v>
      </c>
      <c r="J34" s="158" t="s">
        <v>47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48</v>
      </c>
      <c r="E35" s="145" t="s">
        <v>49</v>
      </c>
      <c r="F35" s="160">
        <f>ROUND((SUM(BE93:BE149)),  2)</f>
        <v>0</v>
      </c>
      <c r="G35" s="40"/>
      <c r="H35" s="40"/>
      <c r="I35" s="161">
        <v>0.20999999999999999</v>
      </c>
      <c r="J35" s="160">
        <f>ROUND(((SUM(BE93:BE149))*I35),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50</v>
      </c>
      <c r="F36" s="160">
        <f>ROUND((SUM(BF93:BF149)),  2)</f>
        <v>0</v>
      </c>
      <c r="G36" s="40"/>
      <c r="H36" s="40"/>
      <c r="I36" s="161">
        <v>0.14999999999999999</v>
      </c>
      <c r="J36" s="160">
        <f>ROUND(((SUM(BF93:BF149))*I36),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60">
        <f>ROUND((SUM(BG93:BG149)),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52</v>
      </c>
      <c r="F38" s="160">
        <f>ROUND((SUM(BH93:BH149)),  2)</f>
        <v>0</v>
      </c>
      <c r="G38" s="40"/>
      <c r="H38" s="40"/>
      <c r="I38" s="161">
        <v>0.14999999999999999</v>
      </c>
      <c r="J38" s="160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53</v>
      </c>
      <c r="F39" s="160">
        <f>ROUND((SUM(BI93:BI149)),  2)</f>
        <v>0</v>
      </c>
      <c r="G39" s="40"/>
      <c r="H39" s="40"/>
      <c r="I39" s="161">
        <v>0</v>
      </c>
      <c r="J39" s="160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54</v>
      </c>
      <c r="E41" s="164"/>
      <c r="F41" s="164"/>
      <c r="G41" s="165" t="s">
        <v>55</v>
      </c>
      <c r="H41" s="166" t="s">
        <v>56</v>
      </c>
      <c r="I41" s="164"/>
      <c r="J41" s="167">
        <f>SUM(J32:J39)</f>
        <v>0</v>
      </c>
      <c r="K41" s="168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ZŠ Beroun - Tělocvična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135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2456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2457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D.1.4.01b -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22</v>
      </c>
      <c r="D56" s="42"/>
      <c r="E56" s="42"/>
      <c r="F56" s="29" t="str">
        <f>F14</f>
        <v>Preislerova 1335, 266 01 Beroun</v>
      </c>
      <c r="G56" s="42"/>
      <c r="H56" s="42"/>
      <c r="I56" s="34" t="s">
        <v>24</v>
      </c>
      <c r="J56" s="74" t="str">
        <f>IF(J14="","",J14)</f>
        <v>6. 4. 2023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26</v>
      </c>
      <c r="D58" s="42"/>
      <c r="E58" s="42"/>
      <c r="F58" s="29" t="str">
        <f>E17</f>
        <v>Město Beroun</v>
      </c>
      <c r="G58" s="42"/>
      <c r="H58" s="42"/>
      <c r="I58" s="34" t="s">
        <v>34</v>
      </c>
      <c r="J58" s="38" t="str">
        <f>E23</f>
        <v>Ing. Luboš Rajniš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32</v>
      </c>
      <c r="D59" s="42"/>
      <c r="E59" s="42"/>
      <c r="F59" s="29" t="str">
        <f>IF(E20="","",E20)</f>
        <v>Vyplň údaj</v>
      </c>
      <c r="G59" s="42"/>
      <c r="H59" s="42"/>
      <c r="I59" s="34" t="s">
        <v>38</v>
      </c>
      <c r="J59" s="38" t="str">
        <f>E26</f>
        <v>QSB s.r.o.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215</v>
      </c>
      <c r="D61" s="175"/>
      <c r="E61" s="175"/>
      <c r="F61" s="175"/>
      <c r="G61" s="175"/>
      <c r="H61" s="175"/>
      <c r="I61" s="175"/>
      <c r="J61" s="176" t="s">
        <v>216</v>
      </c>
      <c r="K61" s="175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76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217</v>
      </c>
    </row>
    <row r="64" s="9" customFormat="1" ht="24.96" customHeight="1">
      <c r="A64" s="9"/>
      <c r="B64" s="178"/>
      <c r="C64" s="179"/>
      <c r="D64" s="180" t="s">
        <v>218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219</v>
      </c>
      <c r="E65" s="186"/>
      <c r="F65" s="186"/>
      <c r="G65" s="186"/>
      <c r="H65" s="186"/>
      <c r="I65" s="186"/>
      <c r="J65" s="187">
        <f>J95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228</v>
      </c>
      <c r="E66" s="181"/>
      <c r="F66" s="181"/>
      <c r="G66" s="181"/>
      <c r="H66" s="181"/>
      <c r="I66" s="181"/>
      <c r="J66" s="182">
        <f>J102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7"/>
      <c r="D67" s="185" t="s">
        <v>2579</v>
      </c>
      <c r="E67" s="186"/>
      <c r="F67" s="186"/>
      <c r="G67" s="186"/>
      <c r="H67" s="186"/>
      <c r="I67" s="186"/>
      <c r="J67" s="187">
        <f>J103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7"/>
      <c r="D68" s="185" t="s">
        <v>2460</v>
      </c>
      <c r="E68" s="186"/>
      <c r="F68" s="186"/>
      <c r="G68" s="186"/>
      <c r="H68" s="186"/>
      <c r="I68" s="186"/>
      <c r="J68" s="187">
        <f>J104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7"/>
      <c r="D69" s="185" t="s">
        <v>2580</v>
      </c>
      <c r="E69" s="186"/>
      <c r="F69" s="186"/>
      <c r="G69" s="186"/>
      <c r="H69" s="186"/>
      <c r="I69" s="186"/>
      <c r="J69" s="187">
        <f>J114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7"/>
      <c r="D70" s="185" t="s">
        <v>2581</v>
      </c>
      <c r="E70" s="186"/>
      <c r="F70" s="186"/>
      <c r="G70" s="186"/>
      <c r="H70" s="186"/>
      <c r="I70" s="186"/>
      <c r="J70" s="187">
        <f>J133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7"/>
      <c r="D71" s="185" t="s">
        <v>2582</v>
      </c>
      <c r="E71" s="186"/>
      <c r="F71" s="186"/>
      <c r="G71" s="186"/>
      <c r="H71" s="186"/>
      <c r="I71" s="186"/>
      <c r="J71" s="187">
        <f>J145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243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ZŠ Beroun - Tělocvična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135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2456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2457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D.1.4.01b - Kanalizace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22</v>
      </c>
      <c r="D87" s="42"/>
      <c r="E87" s="42"/>
      <c r="F87" s="29" t="str">
        <f>F14</f>
        <v>Preislerova 1335, 266 01 Beroun</v>
      </c>
      <c r="G87" s="42"/>
      <c r="H87" s="42"/>
      <c r="I87" s="34" t="s">
        <v>24</v>
      </c>
      <c r="J87" s="74" t="str">
        <f>IF(J14="","",J14)</f>
        <v>6. 4. 2023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26</v>
      </c>
      <c r="D89" s="42"/>
      <c r="E89" s="42"/>
      <c r="F89" s="29" t="str">
        <f>E17</f>
        <v>Město Beroun</v>
      </c>
      <c r="G89" s="42"/>
      <c r="H89" s="42"/>
      <c r="I89" s="34" t="s">
        <v>34</v>
      </c>
      <c r="J89" s="38" t="str">
        <f>E23</f>
        <v>Ing. Luboš Rajniš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32</v>
      </c>
      <c r="D90" s="42"/>
      <c r="E90" s="42"/>
      <c r="F90" s="29" t="str">
        <f>IF(E20="","",E20)</f>
        <v>Vyplň údaj</v>
      </c>
      <c r="G90" s="42"/>
      <c r="H90" s="42"/>
      <c r="I90" s="34" t="s">
        <v>38</v>
      </c>
      <c r="J90" s="38" t="str">
        <f>E26</f>
        <v>QSB s.r.o.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244</v>
      </c>
      <c r="D92" s="192" t="s">
        <v>63</v>
      </c>
      <c r="E92" s="192" t="s">
        <v>59</v>
      </c>
      <c r="F92" s="192" t="s">
        <v>60</v>
      </c>
      <c r="G92" s="192" t="s">
        <v>245</v>
      </c>
      <c r="H92" s="192" t="s">
        <v>246</v>
      </c>
      <c r="I92" s="192" t="s">
        <v>247</v>
      </c>
      <c r="J92" s="192" t="s">
        <v>216</v>
      </c>
      <c r="K92" s="193" t="s">
        <v>248</v>
      </c>
      <c r="L92" s="194"/>
      <c r="M92" s="94" t="s">
        <v>35</v>
      </c>
      <c r="N92" s="95" t="s">
        <v>48</v>
      </c>
      <c r="O92" s="95" t="s">
        <v>249</v>
      </c>
      <c r="P92" s="95" t="s">
        <v>250</v>
      </c>
      <c r="Q92" s="95" t="s">
        <v>251</v>
      </c>
      <c r="R92" s="95" t="s">
        <v>252</v>
      </c>
      <c r="S92" s="95" t="s">
        <v>253</v>
      </c>
      <c r="T92" s="96" t="s">
        <v>254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255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P94+P102</f>
        <v>0</v>
      </c>
      <c r="Q93" s="98"/>
      <c r="R93" s="197">
        <f>R94+R102</f>
        <v>0</v>
      </c>
      <c r="S93" s="98"/>
      <c r="T93" s="198">
        <f>T94+T102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77</v>
      </c>
      <c r="AU93" s="19" t="s">
        <v>217</v>
      </c>
      <c r="BK93" s="199">
        <f>BK94+BK102</f>
        <v>0</v>
      </c>
    </row>
    <row r="94" s="12" customFormat="1" ht="25.92" customHeight="1">
      <c r="A94" s="12"/>
      <c r="B94" s="200"/>
      <c r="C94" s="201"/>
      <c r="D94" s="202" t="s">
        <v>77</v>
      </c>
      <c r="E94" s="203" t="s">
        <v>256</v>
      </c>
      <c r="F94" s="203" t="s">
        <v>257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85</v>
      </c>
      <c r="AT94" s="212" t="s">
        <v>77</v>
      </c>
      <c r="AU94" s="212" t="s">
        <v>78</v>
      </c>
      <c r="AY94" s="211" t="s">
        <v>258</v>
      </c>
      <c r="BK94" s="213">
        <f>BK95</f>
        <v>0</v>
      </c>
    </row>
    <row r="95" s="12" customFormat="1" ht="22.8" customHeight="1">
      <c r="A95" s="12"/>
      <c r="B95" s="200"/>
      <c r="C95" s="201"/>
      <c r="D95" s="202" t="s">
        <v>77</v>
      </c>
      <c r="E95" s="214" t="s">
        <v>85</v>
      </c>
      <c r="F95" s="214" t="s">
        <v>259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SUM(P96:P101)</f>
        <v>0</v>
      </c>
      <c r="Q95" s="208"/>
      <c r="R95" s="209">
        <f>SUM(R96:R101)</f>
        <v>0</v>
      </c>
      <c r="S95" s="208"/>
      <c r="T95" s="210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85</v>
      </c>
      <c r="AT95" s="212" t="s">
        <v>77</v>
      </c>
      <c r="AU95" s="212" t="s">
        <v>85</v>
      </c>
      <c r="AY95" s="211" t="s">
        <v>258</v>
      </c>
      <c r="BK95" s="213">
        <f>SUM(BK96:BK101)</f>
        <v>0</v>
      </c>
    </row>
    <row r="96" s="2" customFormat="1" ht="16.5" customHeight="1">
      <c r="A96" s="40"/>
      <c r="B96" s="41"/>
      <c r="C96" s="216" t="s">
        <v>85</v>
      </c>
      <c r="D96" s="216" t="s">
        <v>260</v>
      </c>
      <c r="E96" s="217" t="s">
        <v>2463</v>
      </c>
      <c r="F96" s="218" t="s">
        <v>2464</v>
      </c>
      <c r="G96" s="219" t="s">
        <v>156</v>
      </c>
      <c r="H96" s="220">
        <v>320</v>
      </c>
      <c r="I96" s="221"/>
      <c r="J96" s="222">
        <f>ROUND(I96*H96,2)</f>
        <v>0</v>
      </c>
      <c r="K96" s="218" t="s">
        <v>35</v>
      </c>
      <c r="L96" s="46"/>
      <c r="M96" s="223" t="s">
        <v>35</v>
      </c>
      <c r="N96" s="224" t="s">
        <v>49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263</v>
      </c>
      <c r="AT96" s="227" t="s">
        <v>260</v>
      </c>
      <c r="AU96" s="227" t="s">
        <v>87</v>
      </c>
      <c r="AY96" s="19" t="s">
        <v>258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85</v>
      </c>
      <c r="BK96" s="228">
        <f>ROUND(I96*H96,2)</f>
        <v>0</v>
      </c>
      <c r="BL96" s="19" t="s">
        <v>263</v>
      </c>
      <c r="BM96" s="227" t="s">
        <v>844</v>
      </c>
    </row>
    <row r="97" s="2" customFormat="1" ht="16.5" customHeight="1">
      <c r="A97" s="40"/>
      <c r="B97" s="41"/>
      <c r="C97" s="216" t="s">
        <v>87</v>
      </c>
      <c r="D97" s="216" t="s">
        <v>260</v>
      </c>
      <c r="E97" s="217" t="s">
        <v>2583</v>
      </c>
      <c r="F97" s="218" t="s">
        <v>2584</v>
      </c>
      <c r="G97" s="219" t="s">
        <v>156</v>
      </c>
      <c r="H97" s="220">
        <v>271</v>
      </c>
      <c r="I97" s="221"/>
      <c r="J97" s="222">
        <f>ROUND(I97*H97,2)</f>
        <v>0</v>
      </c>
      <c r="K97" s="218" t="s">
        <v>35</v>
      </c>
      <c r="L97" s="46"/>
      <c r="M97" s="223" t="s">
        <v>35</v>
      </c>
      <c r="N97" s="224" t="s">
        <v>49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263</v>
      </c>
      <c r="AT97" s="227" t="s">
        <v>260</v>
      </c>
      <c r="AU97" s="227" t="s">
        <v>87</v>
      </c>
      <c r="AY97" s="19" t="s">
        <v>258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85</v>
      </c>
      <c r="BK97" s="228">
        <f>ROUND(I97*H97,2)</f>
        <v>0</v>
      </c>
      <c r="BL97" s="19" t="s">
        <v>263</v>
      </c>
      <c r="BM97" s="227" t="s">
        <v>860</v>
      </c>
    </row>
    <row r="98" s="2" customFormat="1" ht="16.5" customHeight="1">
      <c r="A98" s="40"/>
      <c r="B98" s="41"/>
      <c r="C98" s="216" t="s">
        <v>126</v>
      </c>
      <c r="D98" s="216" t="s">
        <v>260</v>
      </c>
      <c r="E98" s="217" t="s">
        <v>2585</v>
      </c>
      <c r="F98" s="218" t="s">
        <v>2586</v>
      </c>
      <c r="G98" s="219" t="s">
        <v>156</v>
      </c>
      <c r="H98" s="220">
        <v>8</v>
      </c>
      <c r="I98" s="221"/>
      <c r="J98" s="222">
        <f>ROUND(I98*H98,2)</f>
        <v>0</v>
      </c>
      <c r="K98" s="218" t="s">
        <v>35</v>
      </c>
      <c r="L98" s="46"/>
      <c r="M98" s="223" t="s">
        <v>35</v>
      </c>
      <c r="N98" s="224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263</v>
      </c>
      <c r="AT98" s="227" t="s">
        <v>260</v>
      </c>
      <c r="AU98" s="227" t="s">
        <v>87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263</v>
      </c>
      <c r="BM98" s="227" t="s">
        <v>873</v>
      </c>
    </row>
    <row r="99" s="2" customFormat="1" ht="16.5" customHeight="1">
      <c r="A99" s="40"/>
      <c r="B99" s="41"/>
      <c r="C99" s="216" t="s">
        <v>263</v>
      </c>
      <c r="D99" s="216" t="s">
        <v>260</v>
      </c>
      <c r="E99" s="217" t="s">
        <v>2467</v>
      </c>
      <c r="F99" s="218" t="s">
        <v>2468</v>
      </c>
      <c r="G99" s="219" t="s">
        <v>156</v>
      </c>
      <c r="H99" s="220">
        <v>4</v>
      </c>
      <c r="I99" s="221"/>
      <c r="J99" s="222">
        <f>ROUND(I99*H99,2)</f>
        <v>0</v>
      </c>
      <c r="K99" s="218" t="s">
        <v>35</v>
      </c>
      <c r="L99" s="46"/>
      <c r="M99" s="223" t="s">
        <v>35</v>
      </c>
      <c r="N99" s="224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263</v>
      </c>
      <c r="AT99" s="227" t="s">
        <v>260</v>
      </c>
      <c r="AU99" s="227" t="s">
        <v>87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263</v>
      </c>
      <c r="BM99" s="227" t="s">
        <v>888</v>
      </c>
    </row>
    <row r="100" s="2" customFormat="1" ht="16.5" customHeight="1">
      <c r="A100" s="40"/>
      <c r="B100" s="41"/>
      <c r="C100" s="216" t="s">
        <v>358</v>
      </c>
      <c r="D100" s="216" t="s">
        <v>260</v>
      </c>
      <c r="E100" s="217" t="s">
        <v>2471</v>
      </c>
      <c r="F100" s="218" t="s">
        <v>2472</v>
      </c>
      <c r="G100" s="219" t="s">
        <v>156</v>
      </c>
      <c r="H100" s="220">
        <v>48</v>
      </c>
      <c r="I100" s="221"/>
      <c r="J100" s="222">
        <f>ROUND(I100*H100,2)</f>
        <v>0</v>
      </c>
      <c r="K100" s="218" t="s">
        <v>35</v>
      </c>
      <c r="L100" s="46"/>
      <c r="M100" s="223" t="s">
        <v>35</v>
      </c>
      <c r="N100" s="224" t="s">
        <v>49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263</v>
      </c>
      <c r="AT100" s="227" t="s">
        <v>260</v>
      </c>
      <c r="AU100" s="227" t="s">
        <v>87</v>
      </c>
      <c r="AY100" s="19" t="s">
        <v>258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85</v>
      </c>
      <c r="BK100" s="228">
        <f>ROUND(I100*H100,2)</f>
        <v>0</v>
      </c>
      <c r="BL100" s="19" t="s">
        <v>263</v>
      </c>
      <c r="BM100" s="227" t="s">
        <v>903</v>
      </c>
    </row>
    <row r="101" s="2" customFormat="1" ht="16.5" customHeight="1">
      <c r="A101" s="40"/>
      <c r="B101" s="41"/>
      <c r="C101" s="216" t="s">
        <v>205</v>
      </c>
      <c r="D101" s="216" t="s">
        <v>260</v>
      </c>
      <c r="E101" s="217" t="s">
        <v>2473</v>
      </c>
      <c r="F101" s="218" t="s">
        <v>2474</v>
      </c>
      <c r="G101" s="219" t="s">
        <v>117</v>
      </c>
      <c r="H101" s="220">
        <v>49</v>
      </c>
      <c r="I101" s="221"/>
      <c r="J101" s="222">
        <f>ROUND(I101*H101,2)</f>
        <v>0</v>
      </c>
      <c r="K101" s="218" t="s">
        <v>35</v>
      </c>
      <c r="L101" s="46"/>
      <c r="M101" s="223" t="s">
        <v>35</v>
      </c>
      <c r="N101" s="224" t="s">
        <v>49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263</v>
      </c>
      <c r="AT101" s="227" t="s">
        <v>260</v>
      </c>
      <c r="AU101" s="227" t="s">
        <v>87</v>
      </c>
      <c r="AY101" s="19" t="s">
        <v>258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85</v>
      </c>
      <c r="BK101" s="228">
        <f>ROUND(I101*H101,2)</f>
        <v>0</v>
      </c>
      <c r="BL101" s="19" t="s">
        <v>263</v>
      </c>
      <c r="BM101" s="227" t="s">
        <v>916</v>
      </c>
    </row>
    <row r="102" s="12" customFormat="1" ht="25.92" customHeight="1">
      <c r="A102" s="12"/>
      <c r="B102" s="200"/>
      <c r="C102" s="201"/>
      <c r="D102" s="202" t="s">
        <v>77</v>
      </c>
      <c r="E102" s="203" t="s">
        <v>1173</v>
      </c>
      <c r="F102" s="203" t="s">
        <v>1174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87</v>
      </c>
      <c r="AT102" s="212" t="s">
        <v>77</v>
      </c>
      <c r="AU102" s="212" t="s">
        <v>78</v>
      </c>
      <c r="AY102" s="211" t="s">
        <v>258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77</v>
      </c>
      <c r="E103" s="214" t="s">
        <v>2587</v>
      </c>
      <c r="F103" s="214" t="s">
        <v>2588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P104+P114+P133+P145</f>
        <v>0</v>
      </c>
      <c r="Q103" s="208"/>
      <c r="R103" s="209">
        <f>R104+R114+R133+R145</f>
        <v>0</v>
      </c>
      <c r="S103" s="208"/>
      <c r="T103" s="210">
        <f>T104+T114+T133+T145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87</v>
      </c>
      <c r="AT103" s="212" t="s">
        <v>77</v>
      </c>
      <c r="AU103" s="212" t="s">
        <v>85</v>
      </c>
      <c r="AY103" s="211" t="s">
        <v>258</v>
      </c>
      <c r="BK103" s="213">
        <f>BK104+BK114+BK133+BK145</f>
        <v>0</v>
      </c>
    </row>
    <row r="104" s="12" customFormat="1" ht="20.88" customHeight="1">
      <c r="A104" s="12"/>
      <c r="B104" s="200"/>
      <c r="C104" s="201"/>
      <c r="D104" s="202" t="s">
        <v>77</v>
      </c>
      <c r="E104" s="214" t="s">
        <v>2477</v>
      </c>
      <c r="F104" s="214" t="s">
        <v>2478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SUM(P105:P113)</f>
        <v>0</v>
      </c>
      <c r="Q104" s="208"/>
      <c r="R104" s="209">
        <f>SUM(R105:R113)</f>
        <v>0</v>
      </c>
      <c r="S104" s="208"/>
      <c r="T104" s="210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85</v>
      </c>
      <c r="AT104" s="212" t="s">
        <v>77</v>
      </c>
      <c r="AU104" s="212" t="s">
        <v>87</v>
      </c>
      <c r="AY104" s="211" t="s">
        <v>258</v>
      </c>
      <c r="BK104" s="213">
        <f>SUM(BK105:BK113)</f>
        <v>0</v>
      </c>
    </row>
    <row r="105" s="2" customFormat="1" ht="16.5" customHeight="1">
      <c r="A105" s="40"/>
      <c r="B105" s="41"/>
      <c r="C105" s="216" t="s">
        <v>372</v>
      </c>
      <c r="D105" s="216" t="s">
        <v>260</v>
      </c>
      <c r="E105" s="217" t="s">
        <v>2589</v>
      </c>
      <c r="F105" s="218" t="s">
        <v>2590</v>
      </c>
      <c r="G105" s="219" t="s">
        <v>124</v>
      </c>
      <c r="H105" s="220">
        <v>6</v>
      </c>
      <c r="I105" s="221"/>
      <c r="J105" s="222">
        <f>ROUND(I105*H105,2)</f>
        <v>0</v>
      </c>
      <c r="K105" s="218" t="s">
        <v>35</v>
      </c>
      <c r="L105" s="46"/>
      <c r="M105" s="223" t="s">
        <v>35</v>
      </c>
      <c r="N105" s="224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425</v>
      </c>
      <c r="AT105" s="227" t="s">
        <v>260</v>
      </c>
      <c r="AU105" s="227" t="s">
        <v>126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425</v>
      </c>
      <c r="BM105" s="227" t="s">
        <v>87</v>
      </c>
    </row>
    <row r="106" s="2" customFormat="1" ht="16.5" customHeight="1">
      <c r="A106" s="40"/>
      <c r="B106" s="41"/>
      <c r="C106" s="216" t="s">
        <v>197</v>
      </c>
      <c r="D106" s="216" t="s">
        <v>260</v>
      </c>
      <c r="E106" s="217" t="s">
        <v>2591</v>
      </c>
      <c r="F106" s="218" t="s">
        <v>2592</v>
      </c>
      <c r="G106" s="219" t="s">
        <v>124</v>
      </c>
      <c r="H106" s="220">
        <v>4</v>
      </c>
      <c r="I106" s="221"/>
      <c r="J106" s="222">
        <f>ROUND(I106*H106,2)</f>
        <v>0</v>
      </c>
      <c r="K106" s="218" t="s">
        <v>35</v>
      </c>
      <c r="L106" s="46"/>
      <c r="M106" s="223" t="s">
        <v>35</v>
      </c>
      <c r="N106" s="224" t="s">
        <v>49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425</v>
      </c>
      <c r="AT106" s="227" t="s">
        <v>260</v>
      </c>
      <c r="AU106" s="227" t="s">
        <v>126</v>
      </c>
      <c r="AY106" s="19" t="s">
        <v>258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85</v>
      </c>
      <c r="BK106" s="228">
        <f>ROUND(I106*H106,2)</f>
        <v>0</v>
      </c>
      <c r="BL106" s="19" t="s">
        <v>425</v>
      </c>
      <c r="BM106" s="227" t="s">
        <v>263</v>
      </c>
    </row>
    <row r="107" s="2" customFormat="1" ht="16.5" customHeight="1">
      <c r="A107" s="40"/>
      <c r="B107" s="41"/>
      <c r="C107" s="216" t="s">
        <v>382</v>
      </c>
      <c r="D107" s="216" t="s">
        <v>260</v>
      </c>
      <c r="E107" s="217" t="s">
        <v>2593</v>
      </c>
      <c r="F107" s="218" t="s">
        <v>2594</v>
      </c>
      <c r="G107" s="219" t="s">
        <v>124</v>
      </c>
      <c r="H107" s="220">
        <v>9</v>
      </c>
      <c r="I107" s="221"/>
      <c r="J107" s="222">
        <f>ROUND(I107*H107,2)</f>
        <v>0</v>
      </c>
      <c r="K107" s="218" t="s">
        <v>35</v>
      </c>
      <c r="L107" s="46"/>
      <c r="M107" s="223" t="s">
        <v>35</v>
      </c>
      <c r="N107" s="224" t="s">
        <v>49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425</v>
      </c>
      <c r="AT107" s="227" t="s">
        <v>260</v>
      </c>
      <c r="AU107" s="227" t="s">
        <v>126</v>
      </c>
      <c r="AY107" s="19" t="s">
        <v>258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85</v>
      </c>
      <c r="BK107" s="228">
        <f>ROUND(I107*H107,2)</f>
        <v>0</v>
      </c>
      <c r="BL107" s="19" t="s">
        <v>425</v>
      </c>
      <c r="BM107" s="227" t="s">
        <v>205</v>
      </c>
    </row>
    <row r="108" s="2" customFormat="1" ht="16.5" customHeight="1">
      <c r="A108" s="40"/>
      <c r="B108" s="41"/>
      <c r="C108" s="216" t="s">
        <v>387</v>
      </c>
      <c r="D108" s="216" t="s">
        <v>260</v>
      </c>
      <c r="E108" s="217" t="s">
        <v>2595</v>
      </c>
      <c r="F108" s="218" t="s">
        <v>2596</v>
      </c>
      <c r="G108" s="219" t="s">
        <v>124</v>
      </c>
      <c r="H108" s="220">
        <v>21</v>
      </c>
      <c r="I108" s="221"/>
      <c r="J108" s="222">
        <f>ROUND(I108*H108,2)</f>
        <v>0</v>
      </c>
      <c r="K108" s="218" t="s">
        <v>35</v>
      </c>
      <c r="L108" s="46"/>
      <c r="M108" s="223" t="s">
        <v>35</v>
      </c>
      <c r="N108" s="224" t="s">
        <v>49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425</v>
      </c>
      <c r="AT108" s="227" t="s">
        <v>260</v>
      </c>
      <c r="AU108" s="227" t="s">
        <v>126</v>
      </c>
      <c r="AY108" s="19" t="s">
        <v>258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85</v>
      </c>
      <c r="BK108" s="228">
        <f>ROUND(I108*H108,2)</f>
        <v>0</v>
      </c>
      <c r="BL108" s="19" t="s">
        <v>425</v>
      </c>
      <c r="BM108" s="227" t="s">
        <v>197</v>
      </c>
    </row>
    <row r="109" s="2" customFormat="1" ht="16.5" customHeight="1">
      <c r="A109" s="40"/>
      <c r="B109" s="41"/>
      <c r="C109" s="216" t="s">
        <v>393</v>
      </c>
      <c r="D109" s="216" t="s">
        <v>260</v>
      </c>
      <c r="E109" s="217" t="s">
        <v>2597</v>
      </c>
      <c r="F109" s="218" t="s">
        <v>2598</v>
      </c>
      <c r="G109" s="219" t="s">
        <v>124</v>
      </c>
      <c r="H109" s="220">
        <v>39</v>
      </c>
      <c r="I109" s="221"/>
      <c r="J109" s="222">
        <f>ROUND(I109*H109,2)</f>
        <v>0</v>
      </c>
      <c r="K109" s="218" t="s">
        <v>35</v>
      </c>
      <c r="L109" s="46"/>
      <c r="M109" s="223" t="s">
        <v>35</v>
      </c>
      <c r="N109" s="224" t="s">
        <v>49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425</v>
      </c>
      <c r="AT109" s="227" t="s">
        <v>260</v>
      </c>
      <c r="AU109" s="227" t="s">
        <v>126</v>
      </c>
      <c r="AY109" s="19" t="s">
        <v>258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85</v>
      </c>
      <c r="BK109" s="228">
        <f>ROUND(I109*H109,2)</f>
        <v>0</v>
      </c>
      <c r="BL109" s="19" t="s">
        <v>425</v>
      </c>
      <c r="BM109" s="227" t="s">
        <v>387</v>
      </c>
    </row>
    <row r="110" s="2" customFormat="1" ht="16.5" customHeight="1">
      <c r="A110" s="40"/>
      <c r="B110" s="41"/>
      <c r="C110" s="216" t="s">
        <v>399</v>
      </c>
      <c r="D110" s="216" t="s">
        <v>260</v>
      </c>
      <c r="E110" s="217" t="s">
        <v>2599</v>
      </c>
      <c r="F110" s="218" t="s">
        <v>2600</v>
      </c>
      <c r="G110" s="219" t="s">
        <v>124</v>
      </c>
      <c r="H110" s="220">
        <v>14</v>
      </c>
      <c r="I110" s="221"/>
      <c r="J110" s="222">
        <f>ROUND(I110*H110,2)</f>
        <v>0</v>
      </c>
      <c r="K110" s="218" t="s">
        <v>35</v>
      </c>
      <c r="L110" s="46"/>
      <c r="M110" s="223" t="s">
        <v>35</v>
      </c>
      <c r="N110" s="224" t="s">
        <v>49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425</v>
      </c>
      <c r="AT110" s="227" t="s">
        <v>260</v>
      </c>
      <c r="AU110" s="227" t="s">
        <v>126</v>
      </c>
      <c r="AY110" s="19" t="s">
        <v>258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85</v>
      </c>
      <c r="BK110" s="228">
        <f>ROUND(I110*H110,2)</f>
        <v>0</v>
      </c>
      <c r="BL110" s="19" t="s">
        <v>425</v>
      </c>
      <c r="BM110" s="227" t="s">
        <v>399</v>
      </c>
    </row>
    <row r="111" s="2" customFormat="1" ht="16.5" customHeight="1">
      <c r="A111" s="40"/>
      <c r="B111" s="41"/>
      <c r="C111" s="216" t="s">
        <v>406</v>
      </c>
      <c r="D111" s="216" t="s">
        <v>260</v>
      </c>
      <c r="E111" s="217" t="s">
        <v>2601</v>
      </c>
      <c r="F111" s="218" t="s">
        <v>2602</v>
      </c>
      <c r="G111" s="219" t="s">
        <v>124</v>
      </c>
      <c r="H111" s="220">
        <v>22</v>
      </c>
      <c r="I111" s="221"/>
      <c r="J111" s="222">
        <f>ROUND(I111*H111,2)</f>
        <v>0</v>
      </c>
      <c r="K111" s="218" t="s">
        <v>35</v>
      </c>
      <c r="L111" s="46"/>
      <c r="M111" s="223" t="s">
        <v>35</v>
      </c>
      <c r="N111" s="224" t="s">
        <v>49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425</v>
      </c>
      <c r="AT111" s="227" t="s">
        <v>260</v>
      </c>
      <c r="AU111" s="227" t="s">
        <v>126</v>
      </c>
      <c r="AY111" s="19" t="s">
        <v>258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85</v>
      </c>
      <c r="BK111" s="228">
        <f>ROUND(I111*H111,2)</f>
        <v>0</v>
      </c>
      <c r="BL111" s="19" t="s">
        <v>425</v>
      </c>
      <c r="BM111" s="227" t="s">
        <v>412</v>
      </c>
    </row>
    <row r="112" s="2" customFormat="1" ht="16.5" customHeight="1">
      <c r="A112" s="40"/>
      <c r="B112" s="41"/>
      <c r="C112" s="216" t="s">
        <v>412</v>
      </c>
      <c r="D112" s="216" t="s">
        <v>260</v>
      </c>
      <c r="E112" s="217" t="s">
        <v>2603</v>
      </c>
      <c r="F112" s="218" t="s">
        <v>2604</v>
      </c>
      <c r="G112" s="219" t="s">
        <v>124</v>
      </c>
      <c r="H112" s="220">
        <v>118</v>
      </c>
      <c r="I112" s="221"/>
      <c r="J112" s="222">
        <f>ROUND(I112*H112,2)</f>
        <v>0</v>
      </c>
      <c r="K112" s="218" t="s">
        <v>35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425</v>
      </c>
      <c r="AT112" s="227" t="s">
        <v>260</v>
      </c>
      <c r="AU112" s="227" t="s">
        <v>126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425</v>
      </c>
      <c r="BM112" s="227" t="s">
        <v>425</v>
      </c>
    </row>
    <row r="113" s="2" customFormat="1" ht="16.5" customHeight="1">
      <c r="A113" s="40"/>
      <c r="B113" s="41"/>
      <c r="C113" s="216" t="s">
        <v>8</v>
      </c>
      <c r="D113" s="216" t="s">
        <v>260</v>
      </c>
      <c r="E113" s="217" t="s">
        <v>2605</v>
      </c>
      <c r="F113" s="218" t="s">
        <v>2606</v>
      </c>
      <c r="G113" s="219" t="s">
        <v>124</v>
      </c>
      <c r="H113" s="220">
        <v>43</v>
      </c>
      <c r="I113" s="221"/>
      <c r="J113" s="222">
        <f>ROUND(I113*H113,2)</f>
        <v>0</v>
      </c>
      <c r="K113" s="218" t="s">
        <v>35</v>
      </c>
      <c r="L113" s="46"/>
      <c r="M113" s="223" t="s">
        <v>35</v>
      </c>
      <c r="N113" s="224" t="s">
        <v>49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425</v>
      </c>
      <c r="AT113" s="227" t="s">
        <v>260</v>
      </c>
      <c r="AU113" s="227" t="s">
        <v>126</v>
      </c>
      <c r="AY113" s="19" t="s">
        <v>258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85</v>
      </c>
      <c r="BK113" s="228">
        <f>ROUND(I113*H113,2)</f>
        <v>0</v>
      </c>
      <c r="BL113" s="19" t="s">
        <v>425</v>
      </c>
      <c r="BM113" s="227" t="s">
        <v>438</v>
      </c>
    </row>
    <row r="114" s="12" customFormat="1" ht="20.88" customHeight="1">
      <c r="A114" s="12"/>
      <c r="B114" s="200"/>
      <c r="C114" s="201"/>
      <c r="D114" s="202" t="s">
        <v>77</v>
      </c>
      <c r="E114" s="214" t="s">
        <v>2523</v>
      </c>
      <c r="F114" s="214" t="s">
        <v>2607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SUM(P115:P132)</f>
        <v>0</v>
      </c>
      <c r="Q114" s="208"/>
      <c r="R114" s="209">
        <f>SUM(R115:R132)</f>
        <v>0</v>
      </c>
      <c r="S114" s="208"/>
      <c r="T114" s="210">
        <f>SUM(T115:T132)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85</v>
      </c>
      <c r="AT114" s="212" t="s">
        <v>77</v>
      </c>
      <c r="AU114" s="212" t="s">
        <v>87</v>
      </c>
      <c r="AY114" s="211" t="s">
        <v>258</v>
      </c>
      <c r="BK114" s="213">
        <f>SUM(BK115:BK132)</f>
        <v>0</v>
      </c>
    </row>
    <row r="115" s="2" customFormat="1" ht="16.5" customHeight="1">
      <c r="A115" s="40"/>
      <c r="B115" s="41"/>
      <c r="C115" s="216" t="s">
        <v>425</v>
      </c>
      <c r="D115" s="216" t="s">
        <v>260</v>
      </c>
      <c r="E115" s="217" t="s">
        <v>2608</v>
      </c>
      <c r="F115" s="218" t="s">
        <v>2609</v>
      </c>
      <c r="G115" s="219" t="s">
        <v>1058</v>
      </c>
      <c r="H115" s="220">
        <v>3</v>
      </c>
      <c r="I115" s="221"/>
      <c r="J115" s="222">
        <f>ROUND(I115*H115,2)</f>
        <v>0</v>
      </c>
      <c r="K115" s="218" t="s">
        <v>35</v>
      </c>
      <c r="L115" s="46"/>
      <c r="M115" s="223" t="s">
        <v>35</v>
      </c>
      <c r="N115" s="224" t="s">
        <v>49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425</v>
      </c>
      <c r="AT115" s="227" t="s">
        <v>260</v>
      </c>
      <c r="AU115" s="227" t="s">
        <v>126</v>
      </c>
      <c r="AY115" s="19" t="s">
        <v>258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85</v>
      </c>
      <c r="BK115" s="228">
        <f>ROUND(I115*H115,2)</f>
        <v>0</v>
      </c>
      <c r="BL115" s="19" t="s">
        <v>425</v>
      </c>
      <c r="BM115" s="227" t="s">
        <v>451</v>
      </c>
    </row>
    <row r="116" s="2" customFormat="1" ht="16.5" customHeight="1">
      <c r="A116" s="40"/>
      <c r="B116" s="41"/>
      <c r="C116" s="216" t="s">
        <v>432</v>
      </c>
      <c r="D116" s="216" t="s">
        <v>260</v>
      </c>
      <c r="E116" s="217" t="s">
        <v>2610</v>
      </c>
      <c r="F116" s="218" t="s">
        <v>2611</v>
      </c>
      <c r="G116" s="219" t="s">
        <v>1058</v>
      </c>
      <c r="H116" s="220">
        <v>3</v>
      </c>
      <c r="I116" s="221"/>
      <c r="J116" s="222">
        <f>ROUND(I116*H116,2)</f>
        <v>0</v>
      </c>
      <c r="K116" s="218" t="s">
        <v>35</v>
      </c>
      <c r="L116" s="46"/>
      <c r="M116" s="223" t="s">
        <v>35</v>
      </c>
      <c r="N116" s="224" t="s">
        <v>49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425</v>
      </c>
      <c r="AT116" s="227" t="s">
        <v>260</v>
      </c>
      <c r="AU116" s="227" t="s">
        <v>126</v>
      </c>
      <c r="AY116" s="19" t="s">
        <v>258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85</v>
      </c>
      <c r="BK116" s="228">
        <f>ROUND(I116*H116,2)</f>
        <v>0</v>
      </c>
      <c r="BL116" s="19" t="s">
        <v>425</v>
      </c>
      <c r="BM116" s="227" t="s">
        <v>460</v>
      </c>
    </row>
    <row r="117" s="2" customFormat="1" ht="16.5" customHeight="1">
      <c r="A117" s="40"/>
      <c r="B117" s="41"/>
      <c r="C117" s="216" t="s">
        <v>438</v>
      </c>
      <c r="D117" s="216" t="s">
        <v>260</v>
      </c>
      <c r="E117" s="217" t="s">
        <v>2612</v>
      </c>
      <c r="F117" s="218" t="s">
        <v>2613</v>
      </c>
      <c r="G117" s="219" t="s">
        <v>1058</v>
      </c>
      <c r="H117" s="220">
        <v>6</v>
      </c>
      <c r="I117" s="221"/>
      <c r="J117" s="222">
        <f>ROUND(I117*H117,2)</f>
        <v>0</v>
      </c>
      <c r="K117" s="218" t="s">
        <v>35</v>
      </c>
      <c r="L117" s="46"/>
      <c r="M117" s="223" t="s">
        <v>35</v>
      </c>
      <c r="N117" s="224" t="s">
        <v>49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425</v>
      </c>
      <c r="AT117" s="227" t="s">
        <v>260</v>
      </c>
      <c r="AU117" s="227" t="s">
        <v>126</v>
      </c>
      <c r="AY117" s="19" t="s">
        <v>258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85</v>
      </c>
      <c r="BK117" s="228">
        <f>ROUND(I117*H117,2)</f>
        <v>0</v>
      </c>
      <c r="BL117" s="19" t="s">
        <v>425</v>
      </c>
      <c r="BM117" s="227" t="s">
        <v>488</v>
      </c>
    </row>
    <row r="118" s="2" customFormat="1" ht="16.5" customHeight="1">
      <c r="A118" s="40"/>
      <c r="B118" s="41"/>
      <c r="C118" s="216" t="s">
        <v>445</v>
      </c>
      <c r="D118" s="216" t="s">
        <v>260</v>
      </c>
      <c r="E118" s="217" t="s">
        <v>2614</v>
      </c>
      <c r="F118" s="218" t="s">
        <v>2615</v>
      </c>
      <c r="G118" s="219" t="s">
        <v>1058</v>
      </c>
      <c r="H118" s="220">
        <v>1</v>
      </c>
      <c r="I118" s="221"/>
      <c r="J118" s="222">
        <f>ROUND(I118*H118,2)</f>
        <v>0</v>
      </c>
      <c r="K118" s="218" t="s">
        <v>35</v>
      </c>
      <c r="L118" s="46"/>
      <c r="M118" s="223" t="s">
        <v>35</v>
      </c>
      <c r="N118" s="224" t="s">
        <v>49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425</v>
      </c>
      <c r="AT118" s="227" t="s">
        <v>260</v>
      </c>
      <c r="AU118" s="227" t="s">
        <v>126</v>
      </c>
      <c r="AY118" s="19" t="s">
        <v>258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85</v>
      </c>
      <c r="BK118" s="228">
        <f>ROUND(I118*H118,2)</f>
        <v>0</v>
      </c>
      <c r="BL118" s="19" t="s">
        <v>425</v>
      </c>
      <c r="BM118" s="227" t="s">
        <v>501</v>
      </c>
    </row>
    <row r="119" s="2" customFormat="1" ht="16.5" customHeight="1">
      <c r="A119" s="40"/>
      <c r="B119" s="41"/>
      <c r="C119" s="216" t="s">
        <v>451</v>
      </c>
      <c r="D119" s="216" t="s">
        <v>260</v>
      </c>
      <c r="E119" s="217" t="s">
        <v>2616</v>
      </c>
      <c r="F119" s="218" t="s">
        <v>2617</v>
      </c>
      <c r="G119" s="219" t="s">
        <v>1058</v>
      </c>
      <c r="H119" s="220">
        <v>2</v>
      </c>
      <c r="I119" s="221"/>
      <c r="J119" s="222">
        <f>ROUND(I119*H119,2)</f>
        <v>0</v>
      </c>
      <c r="K119" s="218" t="s">
        <v>35</v>
      </c>
      <c r="L119" s="46"/>
      <c r="M119" s="223" t="s">
        <v>35</v>
      </c>
      <c r="N119" s="224" t="s">
        <v>49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425</v>
      </c>
      <c r="AT119" s="227" t="s">
        <v>260</v>
      </c>
      <c r="AU119" s="227" t="s">
        <v>126</v>
      </c>
      <c r="AY119" s="19" t="s">
        <v>258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85</v>
      </c>
      <c r="BK119" s="228">
        <f>ROUND(I119*H119,2)</f>
        <v>0</v>
      </c>
      <c r="BL119" s="19" t="s">
        <v>425</v>
      </c>
      <c r="BM119" s="227" t="s">
        <v>518</v>
      </c>
    </row>
    <row r="120" s="2" customFormat="1" ht="16.5" customHeight="1">
      <c r="A120" s="40"/>
      <c r="B120" s="41"/>
      <c r="C120" s="216" t="s">
        <v>7</v>
      </c>
      <c r="D120" s="216" t="s">
        <v>260</v>
      </c>
      <c r="E120" s="217" t="s">
        <v>2618</v>
      </c>
      <c r="F120" s="218" t="s">
        <v>2619</v>
      </c>
      <c r="G120" s="219" t="s">
        <v>1058</v>
      </c>
      <c r="H120" s="220">
        <v>3</v>
      </c>
      <c r="I120" s="221"/>
      <c r="J120" s="222">
        <f>ROUND(I120*H120,2)</f>
        <v>0</v>
      </c>
      <c r="K120" s="218" t="s">
        <v>35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425</v>
      </c>
      <c r="AT120" s="227" t="s">
        <v>260</v>
      </c>
      <c r="AU120" s="227" t="s">
        <v>126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425</v>
      </c>
      <c r="BM120" s="227" t="s">
        <v>530</v>
      </c>
    </row>
    <row r="121" s="2" customFormat="1" ht="16.5" customHeight="1">
      <c r="A121" s="40"/>
      <c r="B121" s="41"/>
      <c r="C121" s="216" t="s">
        <v>460</v>
      </c>
      <c r="D121" s="216" t="s">
        <v>260</v>
      </c>
      <c r="E121" s="217" t="s">
        <v>2620</v>
      </c>
      <c r="F121" s="218" t="s">
        <v>2621</v>
      </c>
      <c r="G121" s="219" t="s">
        <v>1058</v>
      </c>
      <c r="H121" s="220">
        <v>2</v>
      </c>
      <c r="I121" s="221"/>
      <c r="J121" s="222">
        <f>ROUND(I121*H121,2)</f>
        <v>0</v>
      </c>
      <c r="K121" s="218" t="s">
        <v>35</v>
      </c>
      <c r="L121" s="46"/>
      <c r="M121" s="223" t="s">
        <v>35</v>
      </c>
      <c r="N121" s="224" t="s">
        <v>49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425</v>
      </c>
      <c r="AT121" s="227" t="s">
        <v>260</v>
      </c>
      <c r="AU121" s="227" t="s">
        <v>126</v>
      </c>
      <c r="AY121" s="19" t="s">
        <v>258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85</v>
      </c>
      <c r="BK121" s="228">
        <f>ROUND(I121*H121,2)</f>
        <v>0</v>
      </c>
      <c r="BL121" s="19" t="s">
        <v>425</v>
      </c>
      <c r="BM121" s="227" t="s">
        <v>539</v>
      </c>
    </row>
    <row r="122" s="2" customFormat="1" ht="16.5" customHeight="1">
      <c r="A122" s="40"/>
      <c r="B122" s="41"/>
      <c r="C122" s="216" t="s">
        <v>481</v>
      </c>
      <c r="D122" s="216" t="s">
        <v>260</v>
      </c>
      <c r="E122" s="217" t="s">
        <v>2622</v>
      </c>
      <c r="F122" s="218" t="s">
        <v>2623</v>
      </c>
      <c r="G122" s="219" t="s">
        <v>1058</v>
      </c>
      <c r="H122" s="220">
        <v>1</v>
      </c>
      <c r="I122" s="221"/>
      <c r="J122" s="222">
        <f>ROUND(I122*H122,2)</f>
        <v>0</v>
      </c>
      <c r="K122" s="218" t="s">
        <v>35</v>
      </c>
      <c r="L122" s="46"/>
      <c r="M122" s="223" t="s">
        <v>35</v>
      </c>
      <c r="N122" s="224" t="s">
        <v>49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425</v>
      </c>
      <c r="AT122" s="227" t="s">
        <v>260</v>
      </c>
      <c r="AU122" s="227" t="s">
        <v>126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425</v>
      </c>
      <c r="BM122" s="227" t="s">
        <v>552</v>
      </c>
    </row>
    <row r="123" s="2" customFormat="1" ht="16.5" customHeight="1">
      <c r="A123" s="40"/>
      <c r="B123" s="41"/>
      <c r="C123" s="216" t="s">
        <v>488</v>
      </c>
      <c r="D123" s="216" t="s">
        <v>260</v>
      </c>
      <c r="E123" s="217" t="s">
        <v>2624</v>
      </c>
      <c r="F123" s="218" t="s">
        <v>2625</v>
      </c>
      <c r="G123" s="219" t="s">
        <v>1002</v>
      </c>
      <c r="H123" s="220">
        <v>1</v>
      </c>
      <c r="I123" s="221"/>
      <c r="J123" s="222">
        <f>ROUND(I123*H123,2)</f>
        <v>0</v>
      </c>
      <c r="K123" s="218" t="s">
        <v>35</v>
      </c>
      <c r="L123" s="46"/>
      <c r="M123" s="223" t="s">
        <v>35</v>
      </c>
      <c r="N123" s="224" t="s">
        <v>49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425</v>
      </c>
      <c r="AT123" s="227" t="s">
        <v>260</v>
      </c>
      <c r="AU123" s="227" t="s">
        <v>126</v>
      </c>
      <c r="AY123" s="19" t="s">
        <v>258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85</v>
      </c>
      <c r="BK123" s="228">
        <f>ROUND(I123*H123,2)</f>
        <v>0</v>
      </c>
      <c r="BL123" s="19" t="s">
        <v>425</v>
      </c>
      <c r="BM123" s="227" t="s">
        <v>586</v>
      </c>
    </row>
    <row r="124" s="2" customFormat="1" ht="24.15" customHeight="1">
      <c r="A124" s="40"/>
      <c r="B124" s="41"/>
      <c r="C124" s="216" t="s">
        <v>495</v>
      </c>
      <c r="D124" s="216" t="s">
        <v>260</v>
      </c>
      <c r="E124" s="217" t="s">
        <v>2626</v>
      </c>
      <c r="F124" s="218" t="s">
        <v>2627</v>
      </c>
      <c r="G124" s="219" t="s">
        <v>1002</v>
      </c>
      <c r="H124" s="220">
        <v>1</v>
      </c>
      <c r="I124" s="221"/>
      <c r="J124" s="222">
        <f>ROUND(I124*H124,2)</f>
        <v>0</v>
      </c>
      <c r="K124" s="218" t="s">
        <v>35</v>
      </c>
      <c r="L124" s="46"/>
      <c r="M124" s="223" t="s">
        <v>35</v>
      </c>
      <c r="N124" s="224" t="s">
        <v>49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425</v>
      </c>
      <c r="AT124" s="227" t="s">
        <v>260</v>
      </c>
      <c r="AU124" s="227" t="s">
        <v>126</v>
      </c>
      <c r="AY124" s="19" t="s">
        <v>258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85</v>
      </c>
      <c r="BK124" s="228">
        <f>ROUND(I124*H124,2)</f>
        <v>0</v>
      </c>
      <c r="BL124" s="19" t="s">
        <v>425</v>
      </c>
      <c r="BM124" s="227" t="s">
        <v>603</v>
      </c>
    </row>
    <row r="125" s="2" customFormat="1" ht="24.15" customHeight="1">
      <c r="A125" s="40"/>
      <c r="B125" s="41"/>
      <c r="C125" s="216" t="s">
        <v>501</v>
      </c>
      <c r="D125" s="216" t="s">
        <v>260</v>
      </c>
      <c r="E125" s="217" t="s">
        <v>2628</v>
      </c>
      <c r="F125" s="218" t="s">
        <v>2629</v>
      </c>
      <c r="G125" s="219" t="s">
        <v>1002</v>
      </c>
      <c r="H125" s="220">
        <v>1</v>
      </c>
      <c r="I125" s="221"/>
      <c r="J125" s="222">
        <f>ROUND(I125*H125,2)</f>
        <v>0</v>
      </c>
      <c r="K125" s="218" t="s">
        <v>35</v>
      </c>
      <c r="L125" s="46"/>
      <c r="M125" s="223" t="s">
        <v>35</v>
      </c>
      <c r="N125" s="224" t="s">
        <v>49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425</v>
      </c>
      <c r="AT125" s="227" t="s">
        <v>260</v>
      </c>
      <c r="AU125" s="227" t="s">
        <v>126</v>
      </c>
      <c r="AY125" s="19" t="s">
        <v>258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85</v>
      </c>
      <c r="BK125" s="228">
        <f>ROUND(I125*H125,2)</f>
        <v>0</v>
      </c>
      <c r="BL125" s="19" t="s">
        <v>425</v>
      </c>
      <c r="BM125" s="227" t="s">
        <v>619</v>
      </c>
    </row>
    <row r="126" s="2" customFormat="1" ht="16.5" customHeight="1">
      <c r="A126" s="40"/>
      <c r="B126" s="41"/>
      <c r="C126" s="216" t="s">
        <v>512</v>
      </c>
      <c r="D126" s="216" t="s">
        <v>260</v>
      </c>
      <c r="E126" s="217" t="s">
        <v>2630</v>
      </c>
      <c r="F126" s="218" t="s">
        <v>2631</v>
      </c>
      <c r="G126" s="219" t="s">
        <v>1002</v>
      </c>
      <c r="H126" s="220">
        <v>1</v>
      </c>
      <c r="I126" s="221"/>
      <c r="J126" s="222">
        <f>ROUND(I126*H126,2)</f>
        <v>0</v>
      </c>
      <c r="K126" s="218" t="s">
        <v>35</v>
      </c>
      <c r="L126" s="46"/>
      <c r="M126" s="223" t="s">
        <v>35</v>
      </c>
      <c r="N126" s="224" t="s">
        <v>49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425</v>
      </c>
      <c r="AT126" s="227" t="s">
        <v>260</v>
      </c>
      <c r="AU126" s="227" t="s">
        <v>126</v>
      </c>
      <c r="AY126" s="19" t="s">
        <v>258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85</v>
      </c>
      <c r="BK126" s="228">
        <f>ROUND(I126*H126,2)</f>
        <v>0</v>
      </c>
      <c r="BL126" s="19" t="s">
        <v>425</v>
      </c>
      <c r="BM126" s="227" t="s">
        <v>629</v>
      </c>
    </row>
    <row r="127" s="2" customFormat="1" ht="21.75" customHeight="1">
      <c r="A127" s="40"/>
      <c r="B127" s="41"/>
      <c r="C127" s="216" t="s">
        <v>518</v>
      </c>
      <c r="D127" s="216" t="s">
        <v>260</v>
      </c>
      <c r="E127" s="217" t="s">
        <v>2632</v>
      </c>
      <c r="F127" s="218" t="s">
        <v>2633</v>
      </c>
      <c r="G127" s="219" t="s">
        <v>1002</v>
      </c>
      <c r="H127" s="220">
        <v>2</v>
      </c>
      <c r="I127" s="221"/>
      <c r="J127" s="222">
        <f>ROUND(I127*H127,2)</f>
        <v>0</v>
      </c>
      <c r="K127" s="218" t="s">
        <v>35</v>
      </c>
      <c r="L127" s="46"/>
      <c r="M127" s="223" t="s">
        <v>35</v>
      </c>
      <c r="N127" s="224" t="s">
        <v>49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425</v>
      </c>
      <c r="AT127" s="227" t="s">
        <v>260</v>
      </c>
      <c r="AU127" s="227" t="s">
        <v>126</v>
      </c>
      <c r="AY127" s="19" t="s">
        <v>258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85</v>
      </c>
      <c r="BK127" s="228">
        <f>ROUND(I127*H127,2)</f>
        <v>0</v>
      </c>
      <c r="BL127" s="19" t="s">
        <v>425</v>
      </c>
      <c r="BM127" s="227" t="s">
        <v>640</v>
      </c>
    </row>
    <row r="128" s="2" customFormat="1" ht="16.5" customHeight="1">
      <c r="A128" s="40"/>
      <c r="B128" s="41"/>
      <c r="C128" s="216" t="s">
        <v>524</v>
      </c>
      <c r="D128" s="216" t="s">
        <v>260</v>
      </c>
      <c r="E128" s="217" t="s">
        <v>2634</v>
      </c>
      <c r="F128" s="218" t="s">
        <v>2635</v>
      </c>
      <c r="G128" s="219" t="s">
        <v>1002</v>
      </c>
      <c r="H128" s="220">
        <v>1</v>
      </c>
      <c r="I128" s="221"/>
      <c r="J128" s="222">
        <f>ROUND(I128*H128,2)</f>
        <v>0</v>
      </c>
      <c r="K128" s="218" t="s">
        <v>35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425</v>
      </c>
      <c r="AT128" s="227" t="s">
        <v>260</v>
      </c>
      <c r="AU128" s="227" t="s">
        <v>126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425</v>
      </c>
      <c r="BM128" s="227" t="s">
        <v>650</v>
      </c>
    </row>
    <row r="129" s="2" customFormat="1" ht="37.8" customHeight="1">
      <c r="A129" s="40"/>
      <c r="B129" s="41"/>
      <c r="C129" s="216" t="s">
        <v>530</v>
      </c>
      <c r="D129" s="216" t="s">
        <v>260</v>
      </c>
      <c r="E129" s="217" t="s">
        <v>2636</v>
      </c>
      <c r="F129" s="218" t="s">
        <v>2637</v>
      </c>
      <c r="G129" s="219" t="s">
        <v>1002</v>
      </c>
      <c r="H129" s="220">
        <v>1</v>
      </c>
      <c r="I129" s="221"/>
      <c r="J129" s="222">
        <f>ROUND(I129*H129,2)</f>
        <v>0</v>
      </c>
      <c r="K129" s="218" t="s">
        <v>35</v>
      </c>
      <c r="L129" s="46"/>
      <c r="M129" s="223" t="s">
        <v>35</v>
      </c>
      <c r="N129" s="224" t="s">
        <v>49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425</v>
      </c>
      <c r="AT129" s="227" t="s">
        <v>260</v>
      </c>
      <c r="AU129" s="227" t="s">
        <v>126</v>
      </c>
      <c r="AY129" s="19" t="s">
        <v>258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85</v>
      </c>
      <c r="BK129" s="228">
        <f>ROUND(I129*H129,2)</f>
        <v>0</v>
      </c>
      <c r="BL129" s="19" t="s">
        <v>425</v>
      </c>
      <c r="BM129" s="227" t="s">
        <v>662</v>
      </c>
    </row>
    <row r="130" s="2" customFormat="1" ht="24.15" customHeight="1">
      <c r="A130" s="40"/>
      <c r="B130" s="41"/>
      <c r="C130" s="216" t="s">
        <v>534</v>
      </c>
      <c r="D130" s="216" t="s">
        <v>260</v>
      </c>
      <c r="E130" s="217" t="s">
        <v>2638</v>
      </c>
      <c r="F130" s="218" t="s">
        <v>2639</v>
      </c>
      <c r="G130" s="219" t="s">
        <v>1002</v>
      </c>
      <c r="H130" s="220">
        <v>1</v>
      </c>
      <c r="I130" s="221"/>
      <c r="J130" s="222">
        <f>ROUND(I130*H130,2)</f>
        <v>0</v>
      </c>
      <c r="K130" s="218" t="s">
        <v>35</v>
      </c>
      <c r="L130" s="46"/>
      <c r="M130" s="223" t="s">
        <v>35</v>
      </c>
      <c r="N130" s="224" t="s">
        <v>49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425</v>
      </c>
      <c r="AT130" s="227" t="s">
        <v>260</v>
      </c>
      <c r="AU130" s="227" t="s">
        <v>126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425</v>
      </c>
      <c r="BM130" s="227" t="s">
        <v>674</v>
      </c>
    </row>
    <row r="131" s="2" customFormat="1" ht="24.15" customHeight="1">
      <c r="A131" s="40"/>
      <c r="B131" s="41"/>
      <c r="C131" s="216" t="s">
        <v>539</v>
      </c>
      <c r="D131" s="216" t="s">
        <v>260</v>
      </c>
      <c r="E131" s="217" t="s">
        <v>2640</v>
      </c>
      <c r="F131" s="218" t="s">
        <v>2641</v>
      </c>
      <c r="G131" s="219" t="s">
        <v>1002</v>
      </c>
      <c r="H131" s="220">
        <v>1</v>
      </c>
      <c r="I131" s="221"/>
      <c r="J131" s="222">
        <f>ROUND(I131*H131,2)</f>
        <v>0</v>
      </c>
      <c r="K131" s="218" t="s">
        <v>35</v>
      </c>
      <c r="L131" s="46"/>
      <c r="M131" s="223" t="s">
        <v>35</v>
      </c>
      <c r="N131" s="224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425</v>
      </c>
      <c r="AT131" s="227" t="s">
        <v>260</v>
      </c>
      <c r="AU131" s="227" t="s">
        <v>126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425</v>
      </c>
      <c r="BM131" s="227" t="s">
        <v>685</v>
      </c>
    </row>
    <row r="132" s="2" customFormat="1" ht="24.15" customHeight="1">
      <c r="A132" s="40"/>
      <c r="B132" s="41"/>
      <c r="C132" s="216" t="s">
        <v>547</v>
      </c>
      <c r="D132" s="216" t="s">
        <v>260</v>
      </c>
      <c r="E132" s="217" t="s">
        <v>2642</v>
      </c>
      <c r="F132" s="218" t="s">
        <v>2643</v>
      </c>
      <c r="G132" s="219" t="s">
        <v>1002</v>
      </c>
      <c r="H132" s="220">
        <v>2</v>
      </c>
      <c r="I132" s="221"/>
      <c r="J132" s="222">
        <f>ROUND(I132*H132,2)</f>
        <v>0</v>
      </c>
      <c r="K132" s="218" t="s">
        <v>35</v>
      </c>
      <c r="L132" s="46"/>
      <c r="M132" s="223" t="s">
        <v>35</v>
      </c>
      <c r="N132" s="224" t="s">
        <v>49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425</v>
      </c>
      <c r="AT132" s="227" t="s">
        <v>260</v>
      </c>
      <c r="AU132" s="227" t="s">
        <v>126</v>
      </c>
      <c r="AY132" s="19" t="s">
        <v>258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85</v>
      </c>
      <c r="BK132" s="228">
        <f>ROUND(I132*H132,2)</f>
        <v>0</v>
      </c>
      <c r="BL132" s="19" t="s">
        <v>425</v>
      </c>
      <c r="BM132" s="227" t="s">
        <v>696</v>
      </c>
    </row>
    <row r="133" s="12" customFormat="1" ht="20.88" customHeight="1">
      <c r="A133" s="12"/>
      <c r="B133" s="200"/>
      <c r="C133" s="201"/>
      <c r="D133" s="202" t="s">
        <v>77</v>
      </c>
      <c r="E133" s="214" t="s">
        <v>2644</v>
      </c>
      <c r="F133" s="214" t="s">
        <v>2645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SUM(P134:P144)</f>
        <v>0</v>
      </c>
      <c r="Q133" s="208"/>
      <c r="R133" s="209">
        <f>SUM(R134:R144)</f>
        <v>0</v>
      </c>
      <c r="S133" s="208"/>
      <c r="T133" s="21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85</v>
      </c>
      <c r="AT133" s="212" t="s">
        <v>77</v>
      </c>
      <c r="AU133" s="212" t="s">
        <v>87</v>
      </c>
      <c r="AY133" s="211" t="s">
        <v>258</v>
      </c>
      <c r="BK133" s="213">
        <f>SUM(BK134:BK144)</f>
        <v>0</v>
      </c>
    </row>
    <row r="134" s="2" customFormat="1" ht="16.5" customHeight="1">
      <c r="A134" s="40"/>
      <c r="B134" s="41"/>
      <c r="C134" s="216" t="s">
        <v>552</v>
      </c>
      <c r="D134" s="216" t="s">
        <v>260</v>
      </c>
      <c r="E134" s="217" t="s">
        <v>2646</v>
      </c>
      <c r="F134" s="218" t="s">
        <v>2647</v>
      </c>
      <c r="G134" s="219" t="s">
        <v>1058</v>
      </c>
      <c r="H134" s="220">
        <v>4</v>
      </c>
      <c r="I134" s="221"/>
      <c r="J134" s="222">
        <f>ROUND(I134*H134,2)</f>
        <v>0</v>
      </c>
      <c r="K134" s="218" t="s">
        <v>35</v>
      </c>
      <c r="L134" s="46"/>
      <c r="M134" s="223" t="s">
        <v>35</v>
      </c>
      <c r="N134" s="224" t="s">
        <v>49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425</v>
      </c>
      <c r="AT134" s="227" t="s">
        <v>260</v>
      </c>
      <c r="AU134" s="227" t="s">
        <v>126</v>
      </c>
      <c r="AY134" s="19" t="s">
        <v>258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85</v>
      </c>
      <c r="BK134" s="228">
        <f>ROUND(I134*H134,2)</f>
        <v>0</v>
      </c>
      <c r="BL134" s="19" t="s">
        <v>425</v>
      </c>
      <c r="BM134" s="227" t="s">
        <v>711</v>
      </c>
    </row>
    <row r="135" s="2" customFormat="1" ht="21.75" customHeight="1">
      <c r="A135" s="40"/>
      <c r="B135" s="41"/>
      <c r="C135" s="216" t="s">
        <v>575</v>
      </c>
      <c r="D135" s="216" t="s">
        <v>260</v>
      </c>
      <c r="E135" s="217" t="s">
        <v>2648</v>
      </c>
      <c r="F135" s="218" t="s">
        <v>2649</v>
      </c>
      <c r="G135" s="219" t="s">
        <v>1058</v>
      </c>
      <c r="H135" s="220">
        <v>1</v>
      </c>
      <c r="I135" s="221"/>
      <c r="J135" s="222">
        <f>ROUND(I135*H135,2)</f>
        <v>0</v>
      </c>
      <c r="K135" s="218" t="s">
        <v>35</v>
      </c>
      <c r="L135" s="46"/>
      <c r="M135" s="223" t="s">
        <v>35</v>
      </c>
      <c r="N135" s="224" t="s">
        <v>49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425</v>
      </c>
      <c r="AT135" s="227" t="s">
        <v>260</v>
      </c>
      <c r="AU135" s="227" t="s">
        <v>126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425</v>
      </c>
      <c r="BM135" s="227" t="s">
        <v>721</v>
      </c>
    </row>
    <row r="136" s="2" customFormat="1" ht="16.5" customHeight="1">
      <c r="A136" s="40"/>
      <c r="B136" s="41"/>
      <c r="C136" s="216" t="s">
        <v>586</v>
      </c>
      <c r="D136" s="216" t="s">
        <v>260</v>
      </c>
      <c r="E136" s="217" t="s">
        <v>2650</v>
      </c>
      <c r="F136" s="218" t="s">
        <v>2651</v>
      </c>
      <c r="G136" s="219" t="s">
        <v>1058</v>
      </c>
      <c r="H136" s="220">
        <v>6</v>
      </c>
      <c r="I136" s="221"/>
      <c r="J136" s="222">
        <f>ROUND(I136*H136,2)</f>
        <v>0</v>
      </c>
      <c r="K136" s="218" t="s">
        <v>35</v>
      </c>
      <c r="L136" s="46"/>
      <c r="M136" s="223" t="s">
        <v>35</v>
      </c>
      <c r="N136" s="224" t="s">
        <v>49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425</v>
      </c>
      <c r="AT136" s="227" t="s">
        <v>260</v>
      </c>
      <c r="AU136" s="227" t="s">
        <v>126</v>
      </c>
      <c r="AY136" s="19" t="s">
        <v>258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85</v>
      </c>
      <c r="BK136" s="228">
        <f>ROUND(I136*H136,2)</f>
        <v>0</v>
      </c>
      <c r="BL136" s="19" t="s">
        <v>425</v>
      </c>
      <c r="BM136" s="227" t="s">
        <v>731</v>
      </c>
    </row>
    <row r="137" s="2" customFormat="1" ht="21.75" customHeight="1">
      <c r="A137" s="40"/>
      <c r="B137" s="41"/>
      <c r="C137" s="216" t="s">
        <v>595</v>
      </c>
      <c r="D137" s="216" t="s">
        <v>260</v>
      </c>
      <c r="E137" s="217" t="s">
        <v>2652</v>
      </c>
      <c r="F137" s="218" t="s">
        <v>2653</v>
      </c>
      <c r="G137" s="219" t="s">
        <v>1058</v>
      </c>
      <c r="H137" s="220">
        <v>1</v>
      </c>
      <c r="I137" s="221"/>
      <c r="J137" s="222">
        <f>ROUND(I137*H137,2)</f>
        <v>0</v>
      </c>
      <c r="K137" s="218" t="s">
        <v>35</v>
      </c>
      <c r="L137" s="46"/>
      <c r="M137" s="223" t="s">
        <v>35</v>
      </c>
      <c r="N137" s="224" t="s">
        <v>49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425</v>
      </c>
      <c r="AT137" s="227" t="s">
        <v>260</v>
      </c>
      <c r="AU137" s="227" t="s">
        <v>126</v>
      </c>
      <c r="AY137" s="19" t="s">
        <v>258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85</v>
      </c>
      <c r="BK137" s="228">
        <f>ROUND(I137*H137,2)</f>
        <v>0</v>
      </c>
      <c r="BL137" s="19" t="s">
        <v>425</v>
      </c>
      <c r="BM137" s="227" t="s">
        <v>741</v>
      </c>
    </row>
    <row r="138" s="2" customFormat="1" ht="21.75" customHeight="1">
      <c r="A138" s="40"/>
      <c r="B138" s="41"/>
      <c r="C138" s="216" t="s">
        <v>603</v>
      </c>
      <c r="D138" s="216" t="s">
        <v>260</v>
      </c>
      <c r="E138" s="217" t="s">
        <v>2654</v>
      </c>
      <c r="F138" s="218" t="s">
        <v>2655</v>
      </c>
      <c r="G138" s="219" t="s">
        <v>1058</v>
      </c>
      <c r="H138" s="220">
        <v>1</v>
      </c>
      <c r="I138" s="221"/>
      <c r="J138" s="222">
        <f>ROUND(I138*H138,2)</f>
        <v>0</v>
      </c>
      <c r="K138" s="218" t="s">
        <v>35</v>
      </c>
      <c r="L138" s="46"/>
      <c r="M138" s="223" t="s">
        <v>35</v>
      </c>
      <c r="N138" s="224" t="s">
        <v>49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425</v>
      </c>
      <c r="AT138" s="227" t="s">
        <v>260</v>
      </c>
      <c r="AU138" s="227" t="s">
        <v>126</v>
      </c>
      <c r="AY138" s="19" t="s">
        <v>258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85</v>
      </c>
      <c r="BK138" s="228">
        <f>ROUND(I138*H138,2)</f>
        <v>0</v>
      </c>
      <c r="BL138" s="19" t="s">
        <v>425</v>
      </c>
      <c r="BM138" s="227" t="s">
        <v>751</v>
      </c>
    </row>
    <row r="139" s="2" customFormat="1" ht="21.75" customHeight="1">
      <c r="A139" s="40"/>
      <c r="B139" s="41"/>
      <c r="C139" s="216" t="s">
        <v>612</v>
      </c>
      <c r="D139" s="216" t="s">
        <v>260</v>
      </c>
      <c r="E139" s="217" t="s">
        <v>2656</v>
      </c>
      <c r="F139" s="218" t="s">
        <v>2657</v>
      </c>
      <c r="G139" s="219" t="s">
        <v>1058</v>
      </c>
      <c r="H139" s="220">
        <v>1</v>
      </c>
      <c r="I139" s="221"/>
      <c r="J139" s="222">
        <f>ROUND(I139*H139,2)</f>
        <v>0</v>
      </c>
      <c r="K139" s="218" t="s">
        <v>35</v>
      </c>
      <c r="L139" s="46"/>
      <c r="M139" s="223" t="s">
        <v>35</v>
      </c>
      <c r="N139" s="224" t="s">
        <v>49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425</v>
      </c>
      <c r="AT139" s="227" t="s">
        <v>260</v>
      </c>
      <c r="AU139" s="227" t="s">
        <v>126</v>
      </c>
      <c r="AY139" s="19" t="s">
        <v>258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85</v>
      </c>
      <c r="BK139" s="228">
        <f>ROUND(I139*H139,2)</f>
        <v>0</v>
      </c>
      <c r="BL139" s="19" t="s">
        <v>425</v>
      </c>
      <c r="BM139" s="227" t="s">
        <v>761</v>
      </c>
    </row>
    <row r="140" s="2" customFormat="1" ht="37.8" customHeight="1">
      <c r="A140" s="40"/>
      <c r="B140" s="41"/>
      <c r="C140" s="216" t="s">
        <v>619</v>
      </c>
      <c r="D140" s="216" t="s">
        <v>260</v>
      </c>
      <c r="E140" s="217" t="s">
        <v>2658</v>
      </c>
      <c r="F140" s="218" t="s">
        <v>2659</v>
      </c>
      <c r="G140" s="219" t="s">
        <v>1002</v>
      </c>
      <c r="H140" s="220">
        <v>2</v>
      </c>
      <c r="I140" s="221"/>
      <c r="J140" s="222">
        <f>ROUND(I140*H140,2)</f>
        <v>0</v>
      </c>
      <c r="K140" s="218" t="s">
        <v>35</v>
      </c>
      <c r="L140" s="46"/>
      <c r="M140" s="223" t="s">
        <v>35</v>
      </c>
      <c r="N140" s="224" t="s">
        <v>49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425</v>
      </c>
      <c r="AT140" s="227" t="s">
        <v>260</v>
      </c>
      <c r="AU140" s="227" t="s">
        <v>126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425</v>
      </c>
      <c r="BM140" s="227" t="s">
        <v>781</v>
      </c>
    </row>
    <row r="141" s="2" customFormat="1" ht="24.15" customHeight="1">
      <c r="A141" s="40"/>
      <c r="B141" s="41"/>
      <c r="C141" s="216" t="s">
        <v>624</v>
      </c>
      <c r="D141" s="216" t="s">
        <v>260</v>
      </c>
      <c r="E141" s="217" t="s">
        <v>2660</v>
      </c>
      <c r="F141" s="218" t="s">
        <v>2661</v>
      </c>
      <c r="G141" s="219" t="s">
        <v>1002</v>
      </c>
      <c r="H141" s="220">
        <v>1</v>
      </c>
      <c r="I141" s="221"/>
      <c r="J141" s="222">
        <f>ROUND(I141*H141,2)</f>
        <v>0</v>
      </c>
      <c r="K141" s="218" t="s">
        <v>35</v>
      </c>
      <c r="L141" s="46"/>
      <c r="M141" s="223" t="s">
        <v>35</v>
      </c>
      <c r="N141" s="224" t="s">
        <v>49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425</v>
      </c>
      <c r="AT141" s="227" t="s">
        <v>260</v>
      </c>
      <c r="AU141" s="227" t="s">
        <v>126</v>
      </c>
      <c r="AY141" s="19" t="s">
        <v>258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85</v>
      </c>
      <c r="BK141" s="228">
        <f>ROUND(I141*H141,2)</f>
        <v>0</v>
      </c>
      <c r="BL141" s="19" t="s">
        <v>425</v>
      </c>
      <c r="BM141" s="227" t="s">
        <v>794</v>
      </c>
    </row>
    <row r="142" s="2" customFormat="1" ht="16.5" customHeight="1">
      <c r="A142" s="40"/>
      <c r="B142" s="41"/>
      <c r="C142" s="216" t="s">
        <v>629</v>
      </c>
      <c r="D142" s="216" t="s">
        <v>260</v>
      </c>
      <c r="E142" s="217" t="s">
        <v>2662</v>
      </c>
      <c r="F142" s="218" t="s">
        <v>2663</v>
      </c>
      <c r="G142" s="219" t="s">
        <v>1058</v>
      </c>
      <c r="H142" s="220">
        <v>5</v>
      </c>
      <c r="I142" s="221"/>
      <c r="J142" s="222">
        <f>ROUND(I142*H142,2)</f>
        <v>0</v>
      </c>
      <c r="K142" s="218" t="s">
        <v>35</v>
      </c>
      <c r="L142" s="46"/>
      <c r="M142" s="223" t="s">
        <v>35</v>
      </c>
      <c r="N142" s="224" t="s">
        <v>49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425</v>
      </c>
      <c r="AT142" s="227" t="s">
        <v>260</v>
      </c>
      <c r="AU142" s="227" t="s">
        <v>126</v>
      </c>
      <c r="AY142" s="19" t="s">
        <v>258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85</v>
      </c>
      <c r="BK142" s="228">
        <f>ROUND(I142*H142,2)</f>
        <v>0</v>
      </c>
      <c r="BL142" s="19" t="s">
        <v>425</v>
      </c>
      <c r="BM142" s="227" t="s">
        <v>805</v>
      </c>
    </row>
    <row r="143" s="2" customFormat="1" ht="16.5" customHeight="1">
      <c r="A143" s="40"/>
      <c r="B143" s="41"/>
      <c r="C143" s="216" t="s">
        <v>634</v>
      </c>
      <c r="D143" s="216" t="s">
        <v>260</v>
      </c>
      <c r="E143" s="217" t="s">
        <v>2664</v>
      </c>
      <c r="F143" s="218" t="s">
        <v>2665</v>
      </c>
      <c r="G143" s="219" t="s">
        <v>1058</v>
      </c>
      <c r="H143" s="220">
        <v>7</v>
      </c>
      <c r="I143" s="221"/>
      <c r="J143" s="222">
        <f>ROUND(I143*H143,2)</f>
        <v>0</v>
      </c>
      <c r="K143" s="218" t="s">
        <v>35</v>
      </c>
      <c r="L143" s="46"/>
      <c r="M143" s="223" t="s">
        <v>35</v>
      </c>
      <c r="N143" s="224" t="s">
        <v>49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425</v>
      </c>
      <c r="AT143" s="227" t="s">
        <v>260</v>
      </c>
      <c r="AU143" s="227" t="s">
        <v>126</v>
      </c>
      <c r="AY143" s="19" t="s">
        <v>258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85</v>
      </c>
      <c r="BK143" s="228">
        <f>ROUND(I143*H143,2)</f>
        <v>0</v>
      </c>
      <c r="BL143" s="19" t="s">
        <v>425</v>
      </c>
      <c r="BM143" s="227" t="s">
        <v>815</v>
      </c>
    </row>
    <row r="144" s="2" customFormat="1" ht="16.5" customHeight="1">
      <c r="A144" s="40"/>
      <c r="B144" s="41"/>
      <c r="C144" s="216" t="s">
        <v>640</v>
      </c>
      <c r="D144" s="216" t="s">
        <v>260</v>
      </c>
      <c r="E144" s="217" t="s">
        <v>2666</v>
      </c>
      <c r="F144" s="218" t="s">
        <v>2667</v>
      </c>
      <c r="G144" s="219" t="s">
        <v>1002</v>
      </c>
      <c r="H144" s="220">
        <v>1</v>
      </c>
      <c r="I144" s="221"/>
      <c r="J144" s="222">
        <f>ROUND(I144*H144,2)</f>
        <v>0</v>
      </c>
      <c r="K144" s="218" t="s">
        <v>35</v>
      </c>
      <c r="L144" s="46"/>
      <c r="M144" s="223" t="s">
        <v>35</v>
      </c>
      <c r="N144" s="224" t="s">
        <v>49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425</v>
      </c>
      <c r="AT144" s="227" t="s">
        <v>260</v>
      </c>
      <c r="AU144" s="227" t="s">
        <v>126</v>
      </c>
      <c r="AY144" s="19" t="s">
        <v>258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85</v>
      </c>
      <c r="BK144" s="228">
        <f>ROUND(I144*H144,2)</f>
        <v>0</v>
      </c>
      <c r="BL144" s="19" t="s">
        <v>425</v>
      </c>
      <c r="BM144" s="227" t="s">
        <v>826</v>
      </c>
    </row>
    <row r="145" s="12" customFormat="1" ht="20.88" customHeight="1">
      <c r="A145" s="12"/>
      <c r="B145" s="200"/>
      <c r="C145" s="201"/>
      <c r="D145" s="202" t="s">
        <v>77</v>
      </c>
      <c r="E145" s="214" t="s">
        <v>2668</v>
      </c>
      <c r="F145" s="214" t="s">
        <v>2562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77</v>
      </c>
      <c r="AU145" s="212" t="s">
        <v>87</v>
      </c>
      <c r="AY145" s="211" t="s">
        <v>258</v>
      </c>
      <c r="BK145" s="213">
        <f>SUM(BK146:BK149)</f>
        <v>0</v>
      </c>
    </row>
    <row r="146" s="2" customFormat="1" ht="16.5" customHeight="1">
      <c r="A146" s="40"/>
      <c r="B146" s="41"/>
      <c r="C146" s="216" t="s">
        <v>645</v>
      </c>
      <c r="D146" s="216" t="s">
        <v>260</v>
      </c>
      <c r="E146" s="217" t="s">
        <v>2569</v>
      </c>
      <c r="F146" s="218" t="s">
        <v>2669</v>
      </c>
      <c r="G146" s="219" t="s">
        <v>1002</v>
      </c>
      <c r="H146" s="220">
        <v>1</v>
      </c>
      <c r="I146" s="221"/>
      <c r="J146" s="222">
        <f>ROUND(I146*H146,2)</f>
        <v>0</v>
      </c>
      <c r="K146" s="218" t="s">
        <v>35</v>
      </c>
      <c r="L146" s="46"/>
      <c r="M146" s="223" t="s">
        <v>35</v>
      </c>
      <c r="N146" s="224" t="s">
        <v>49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425</v>
      </c>
      <c r="AT146" s="227" t="s">
        <v>260</v>
      </c>
      <c r="AU146" s="227" t="s">
        <v>126</v>
      </c>
      <c r="AY146" s="19" t="s">
        <v>258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85</v>
      </c>
      <c r="BK146" s="228">
        <f>ROUND(I146*H146,2)</f>
        <v>0</v>
      </c>
      <c r="BL146" s="19" t="s">
        <v>425</v>
      </c>
      <c r="BM146" s="227" t="s">
        <v>963</v>
      </c>
    </row>
    <row r="147" s="2" customFormat="1" ht="16.5" customHeight="1">
      <c r="A147" s="40"/>
      <c r="B147" s="41"/>
      <c r="C147" s="216" t="s">
        <v>650</v>
      </c>
      <c r="D147" s="216" t="s">
        <v>260</v>
      </c>
      <c r="E147" s="217" t="s">
        <v>2572</v>
      </c>
      <c r="F147" s="218" t="s">
        <v>2573</v>
      </c>
      <c r="G147" s="219" t="s">
        <v>1002</v>
      </c>
      <c r="H147" s="220">
        <v>1</v>
      </c>
      <c r="I147" s="221"/>
      <c r="J147" s="222">
        <f>ROUND(I147*H147,2)</f>
        <v>0</v>
      </c>
      <c r="K147" s="218" t="s">
        <v>35</v>
      </c>
      <c r="L147" s="46"/>
      <c r="M147" s="223" t="s">
        <v>35</v>
      </c>
      <c r="N147" s="224" t="s">
        <v>49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425</v>
      </c>
      <c r="AT147" s="227" t="s">
        <v>260</v>
      </c>
      <c r="AU147" s="227" t="s">
        <v>126</v>
      </c>
      <c r="AY147" s="19" t="s">
        <v>258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85</v>
      </c>
      <c r="BK147" s="228">
        <f>ROUND(I147*H147,2)</f>
        <v>0</v>
      </c>
      <c r="BL147" s="19" t="s">
        <v>425</v>
      </c>
      <c r="BM147" s="227" t="s">
        <v>995</v>
      </c>
    </row>
    <row r="148" s="2" customFormat="1" ht="16.5" customHeight="1">
      <c r="A148" s="40"/>
      <c r="B148" s="41"/>
      <c r="C148" s="216" t="s">
        <v>656</v>
      </c>
      <c r="D148" s="216" t="s">
        <v>260</v>
      </c>
      <c r="E148" s="217" t="s">
        <v>2574</v>
      </c>
      <c r="F148" s="218" t="s">
        <v>2575</v>
      </c>
      <c r="G148" s="219" t="s">
        <v>1002</v>
      </c>
      <c r="H148" s="220">
        <v>1</v>
      </c>
      <c r="I148" s="221"/>
      <c r="J148" s="222">
        <f>ROUND(I148*H148,2)</f>
        <v>0</v>
      </c>
      <c r="K148" s="218" t="s">
        <v>35</v>
      </c>
      <c r="L148" s="46"/>
      <c r="M148" s="223" t="s">
        <v>35</v>
      </c>
      <c r="N148" s="224" t="s">
        <v>49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425</v>
      </c>
      <c r="AT148" s="227" t="s">
        <v>260</v>
      </c>
      <c r="AU148" s="227" t="s">
        <v>126</v>
      </c>
      <c r="AY148" s="19" t="s">
        <v>258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85</v>
      </c>
      <c r="BK148" s="228">
        <f>ROUND(I148*H148,2)</f>
        <v>0</v>
      </c>
      <c r="BL148" s="19" t="s">
        <v>425</v>
      </c>
      <c r="BM148" s="227" t="s">
        <v>1014</v>
      </c>
    </row>
    <row r="149" s="2" customFormat="1" ht="16.5" customHeight="1">
      <c r="A149" s="40"/>
      <c r="B149" s="41"/>
      <c r="C149" s="216" t="s">
        <v>662</v>
      </c>
      <c r="D149" s="216" t="s">
        <v>260</v>
      </c>
      <c r="E149" s="217" t="s">
        <v>2576</v>
      </c>
      <c r="F149" s="218" t="s">
        <v>2577</v>
      </c>
      <c r="G149" s="219" t="s">
        <v>1002</v>
      </c>
      <c r="H149" s="220">
        <v>1</v>
      </c>
      <c r="I149" s="221"/>
      <c r="J149" s="222">
        <f>ROUND(I149*H149,2)</f>
        <v>0</v>
      </c>
      <c r="K149" s="218" t="s">
        <v>35</v>
      </c>
      <c r="L149" s="46"/>
      <c r="M149" s="290" t="s">
        <v>35</v>
      </c>
      <c r="N149" s="291" t="s">
        <v>49</v>
      </c>
      <c r="O149" s="292"/>
      <c r="P149" s="293">
        <f>O149*H149</f>
        <v>0</v>
      </c>
      <c r="Q149" s="293">
        <v>0</v>
      </c>
      <c r="R149" s="293">
        <f>Q149*H149</f>
        <v>0</v>
      </c>
      <c r="S149" s="293">
        <v>0</v>
      </c>
      <c r="T149" s="29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425</v>
      </c>
      <c r="AT149" s="227" t="s">
        <v>260</v>
      </c>
      <c r="AU149" s="227" t="s">
        <v>126</v>
      </c>
      <c r="AY149" s="19" t="s">
        <v>258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85</v>
      </c>
      <c r="BK149" s="228">
        <f>ROUND(I149*H149,2)</f>
        <v>0</v>
      </c>
      <c r="BL149" s="19" t="s">
        <v>425</v>
      </c>
      <c r="BM149" s="227" t="s">
        <v>1028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u4ieuXcG3pgs7NhuHiM+G15O5u7Lfps/OdBN7YEhEspHkQ30Mw8FxKnzA+hwVLazsJjbhsKO4oQBfiQj6lSdhw==" hashValue="eGweacZCypswzOdw2hhyNGiTJsvAaWFvaw0MD605LzNfsfmb5+fhvqY6ipalVNkPuMbip22anGmq9ZgAxzdejw==" algorithmName="SHA-512" password="CC35"/>
  <autoFilter ref="C92:K14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2670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ROUND(J87,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ROUND((SUM(BE87:BE153)),  2)</f>
        <v>0</v>
      </c>
      <c r="G33" s="40"/>
      <c r="H33" s="40"/>
      <c r="I33" s="161">
        <v>0.20999999999999999</v>
      </c>
      <c r="J33" s="160">
        <f>ROUND(((SUM(BE87:BE153))*I33),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ROUND((SUM(BF87:BF153)),  2)</f>
        <v>0</v>
      </c>
      <c r="G34" s="40"/>
      <c r="H34" s="40"/>
      <c r="I34" s="161">
        <v>0.14999999999999999</v>
      </c>
      <c r="J34" s="160">
        <f>ROUND(((SUM(BF87:BF153))*I34),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ROUND((SUM(BG87:BG153)),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ROUND((SUM(BH87:BH153)),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ROUND((SUM(BI87:BI153)),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D.1.4.03 - VZT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228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2671</v>
      </c>
      <c r="E61" s="186"/>
      <c r="F61" s="186"/>
      <c r="G61" s="186"/>
      <c r="H61" s="186"/>
      <c r="I61" s="186"/>
      <c r="J61" s="187">
        <f>J89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7"/>
      <c r="D62" s="185" t="s">
        <v>2672</v>
      </c>
      <c r="E62" s="186"/>
      <c r="F62" s="186"/>
      <c r="G62" s="186"/>
      <c r="H62" s="186"/>
      <c r="I62" s="186"/>
      <c r="J62" s="187">
        <f>J90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27"/>
      <c r="D63" s="185" t="s">
        <v>2673</v>
      </c>
      <c r="E63" s="186"/>
      <c r="F63" s="186"/>
      <c r="G63" s="186"/>
      <c r="H63" s="186"/>
      <c r="I63" s="186"/>
      <c r="J63" s="187">
        <f>J121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27"/>
      <c r="D64" s="185" t="s">
        <v>2674</v>
      </c>
      <c r="E64" s="186"/>
      <c r="F64" s="186"/>
      <c r="G64" s="186"/>
      <c r="H64" s="186"/>
      <c r="I64" s="186"/>
      <c r="J64" s="187">
        <f>J138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27"/>
      <c r="D65" s="185" t="s">
        <v>2675</v>
      </c>
      <c r="E65" s="186"/>
      <c r="F65" s="186"/>
      <c r="G65" s="186"/>
      <c r="H65" s="186"/>
      <c r="I65" s="186"/>
      <c r="J65" s="187">
        <f>J144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7"/>
      <c r="D66" s="185" t="s">
        <v>2676</v>
      </c>
      <c r="E66" s="186"/>
      <c r="F66" s="186"/>
      <c r="G66" s="186"/>
      <c r="H66" s="186"/>
      <c r="I66" s="186"/>
      <c r="J66" s="187">
        <f>J146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7"/>
      <c r="D67" s="185" t="s">
        <v>2677</v>
      </c>
      <c r="E67" s="186"/>
      <c r="F67" s="186"/>
      <c r="G67" s="186"/>
      <c r="H67" s="186"/>
      <c r="I67" s="186"/>
      <c r="J67" s="187">
        <f>J149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243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3" t="str">
        <f>E7</f>
        <v>ZŠ Beroun - Tělocvična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135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D.1.4.03 - VZT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Preislerova 1335, 266 01 Beroun</v>
      </c>
      <c r="G81" s="42"/>
      <c r="H81" s="42"/>
      <c r="I81" s="34" t="s">
        <v>24</v>
      </c>
      <c r="J81" s="74" t="str">
        <f>IF(J12="","",J12)</f>
        <v>6. 4. 2023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Město Beroun</v>
      </c>
      <c r="G83" s="42"/>
      <c r="H83" s="42"/>
      <c r="I83" s="34" t="s">
        <v>34</v>
      </c>
      <c r="J83" s="38" t="str">
        <f>E21</f>
        <v>Ing. Luboš Rajniš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32</v>
      </c>
      <c r="D84" s="42"/>
      <c r="E84" s="42"/>
      <c r="F84" s="29" t="str">
        <f>IF(E18="","",E18)</f>
        <v>Vyplň údaj</v>
      </c>
      <c r="G84" s="42"/>
      <c r="H84" s="42"/>
      <c r="I84" s="34" t="s">
        <v>38</v>
      </c>
      <c r="J84" s="38" t="str">
        <f>E24</f>
        <v>QSB s.r.o.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244</v>
      </c>
      <c r="D86" s="192" t="s">
        <v>63</v>
      </c>
      <c r="E86" s="192" t="s">
        <v>59</v>
      </c>
      <c r="F86" s="192" t="s">
        <v>60</v>
      </c>
      <c r="G86" s="192" t="s">
        <v>245</v>
      </c>
      <c r="H86" s="192" t="s">
        <v>246</v>
      </c>
      <c r="I86" s="192" t="s">
        <v>247</v>
      </c>
      <c r="J86" s="192" t="s">
        <v>216</v>
      </c>
      <c r="K86" s="193" t="s">
        <v>248</v>
      </c>
      <c r="L86" s="194"/>
      <c r="M86" s="94" t="s">
        <v>35</v>
      </c>
      <c r="N86" s="95" t="s">
        <v>48</v>
      </c>
      <c r="O86" s="95" t="s">
        <v>249</v>
      </c>
      <c r="P86" s="95" t="s">
        <v>250</v>
      </c>
      <c r="Q86" s="95" t="s">
        <v>251</v>
      </c>
      <c r="R86" s="95" t="s">
        <v>252</v>
      </c>
      <c r="S86" s="95" t="s">
        <v>253</v>
      </c>
      <c r="T86" s="96" t="s">
        <v>254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255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77</v>
      </c>
      <c r="AU87" s="19" t="s">
        <v>217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77</v>
      </c>
      <c r="E88" s="203" t="s">
        <v>1173</v>
      </c>
      <c r="F88" s="203" t="s">
        <v>1174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87</v>
      </c>
      <c r="AT88" s="212" t="s">
        <v>77</v>
      </c>
      <c r="AU88" s="212" t="s">
        <v>78</v>
      </c>
      <c r="AY88" s="211" t="s">
        <v>258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77</v>
      </c>
      <c r="E89" s="214" t="s">
        <v>2678</v>
      </c>
      <c r="F89" s="214" t="s">
        <v>2679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P90+P121+P138+P144+P146+P149</f>
        <v>0</v>
      </c>
      <c r="Q89" s="208"/>
      <c r="R89" s="209">
        <f>R90+R121+R138+R144+R146+R149</f>
        <v>0</v>
      </c>
      <c r="S89" s="208"/>
      <c r="T89" s="210">
        <f>T90+T121+T138+T144+T146+T149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87</v>
      </c>
      <c r="AT89" s="212" t="s">
        <v>77</v>
      </c>
      <c r="AU89" s="212" t="s">
        <v>85</v>
      </c>
      <c r="AY89" s="211" t="s">
        <v>258</v>
      </c>
      <c r="BK89" s="213">
        <f>BK90+BK121+BK138+BK144+BK146+BK149</f>
        <v>0</v>
      </c>
    </row>
    <row r="90" s="12" customFormat="1" ht="20.88" customHeight="1">
      <c r="A90" s="12"/>
      <c r="B90" s="200"/>
      <c r="C90" s="201"/>
      <c r="D90" s="202" t="s">
        <v>77</v>
      </c>
      <c r="E90" s="214" t="s">
        <v>2680</v>
      </c>
      <c r="F90" s="214" t="s">
        <v>2681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SUM(P91:P120)</f>
        <v>0</v>
      </c>
      <c r="Q90" s="208"/>
      <c r="R90" s="209">
        <f>SUM(R91:R120)</f>
        <v>0</v>
      </c>
      <c r="S90" s="208"/>
      <c r="T90" s="210">
        <f>SUM(T91:T120)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87</v>
      </c>
      <c r="AT90" s="212" t="s">
        <v>77</v>
      </c>
      <c r="AU90" s="212" t="s">
        <v>87</v>
      </c>
      <c r="AY90" s="211" t="s">
        <v>258</v>
      </c>
      <c r="BK90" s="213">
        <f>SUM(BK91:BK120)</f>
        <v>0</v>
      </c>
    </row>
    <row r="91" s="2" customFormat="1" ht="24.15" customHeight="1">
      <c r="A91" s="40"/>
      <c r="B91" s="41"/>
      <c r="C91" s="279" t="s">
        <v>85</v>
      </c>
      <c r="D91" s="279" t="s">
        <v>419</v>
      </c>
      <c r="E91" s="280" t="s">
        <v>2682</v>
      </c>
      <c r="F91" s="281" t="s">
        <v>2683</v>
      </c>
      <c r="G91" s="282" t="s">
        <v>1058</v>
      </c>
      <c r="H91" s="283">
        <v>1</v>
      </c>
      <c r="I91" s="284"/>
      <c r="J91" s="285">
        <f>ROUND(I91*H91,2)</f>
        <v>0</v>
      </c>
      <c r="K91" s="281" t="s">
        <v>35</v>
      </c>
      <c r="L91" s="286"/>
      <c r="M91" s="287" t="s">
        <v>35</v>
      </c>
      <c r="N91" s="288" t="s">
        <v>49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539</v>
      </c>
      <c r="AT91" s="227" t="s">
        <v>419</v>
      </c>
      <c r="AU91" s="227" t="s">
        <v>126</v>
      </c>
      <c r="AY91" s="19" t="s">
        <v>258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85</v>
      </c>
      <c r="BK91" s="228">
        <f>ROUND(I91*H91,2)</f>
        <v>0</v>
      </c>
      <c r="BL91" s="19" t="s">
        <v>425</v>
      </c>
      <c r="BM91" s="227" t="s">
        <v>2684</v>
      </c>
    </row>
    <row r="92" s="2" customFormat="1" ht="16.5" customHeight="1">
      <c r="A92" s="40"/>
      <c r="B92" s="41"/>
      <c r="C92" s="279" t="s">
        <v>87</v>
      </c>
      <c r="D92" s="279" t="s">
        <v>419</v>
      </c>
      <c r="E92" s="280" t="s">
        <v>2685</v>
      </c>
      <c r="F92" s="281" t="s">
        <v>2686</v>
      </c>
      <c r="G92" s="282" t="s">
        <v>1058</v>
      </c>
      <c r="H92" s="283">
        <v>2</v>
      </c>
      <c r="I92" s="284"/>
      <c r="J92" s="285">
        <f>ROUND(I92*H92,2)</f>
        <v>0</v>
      </c>
      <c r="K92" s="281" t="s">
        <v>35</v>
      </c>
      <c r="L92" s="286"/>
      <c r="M92" s="287" t="s">
        <v>35</v>
      </c>
      <c r="N92" s="288" t="s">
        <v>49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539</v>
      </c>
      <c r="AT92" s="227" t="s">
        <v>419</v>
      </c>
      <c r="AU92" s="227" t="s">
        <v>126</v>
      </c>
      <c r="AY92" s="19" t="s">
        <v>258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85</v>
      </c>
      <c r="BK92" s="228">
        <f>ROUND(I92*H92,2)</f>
        <v>0</v>
      </c>
      <c r="BL92" s="19" t="s">
        <v>425</v>
      </c>
      <c r="BM92" s="227" t="s">
        <v>2687</v>
      </c>
    </row>
    <row r="93" s="2" customFormat="1" ht="16.5" customHeight="1">
      <c r="A93" s="40"/>
      <c r="B93" s="41"/>
      <c r="C93" s="279" t="s">
        <v>126</v>
      </c>
      <c r="D93" s="279" t="s">
        <v>419</v>
      </c>
      <c r="E93" s="280" t="s">
        <v>2688</v>
      </c>
      <c r="F93" s="281" t="s">
        <v>2689</v>
      </c>
      <c r="G93" s="282" t="s">
        <v>1058</v>
      </c>
      <c r="H93" s="283">
        <v>2</v>
      </c>
      <c r="I93" s="284"/>
      <c r="J93" s="285">
        <f>ROUND(I93*H93,2)</f>
        <v>0</v>
      </c>
      <c r="K93" s="281" t="s">
        <v>35</v>
      </c>
      <c r="L93" s="286"/>
      <c r="M93" s="287" t="s">
        <v>35</v>
      </c>
      <c r="N93" s="288" t="s">
        <v>49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539</v>
      </c>
      <c r="AT93" s="227" t="s">
        <v>419</v>
      </c>
      <c r="AU93" s="227" t="s">
        <v>126</v>
      </c>
      <c r="AY93" s="19" t="s">
        <v>258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85</v>
      </c>
      <c r="BK93" s="228">
        <f>ROUND(I93*H93,2)</f>
        <v>0</v>
      </c>
      <c r="BL93" s="19" t="s">
        <v>425</v>
      </c>
      <c r="BM93" s="227" t="s">
        <v>2690</v>
      </c>
    </row>
    <row r="94" s="2" customFormat="1" ht="16.5" customHeight="1">
      <c r="A94" s="40"/>
      <c r="B94" s="41"/>
      <c r="C94" s="279" t="s">
        <v>263</v>
      </c>
      <c r="D94" s="279" t="s">
        <v>419</v>
      </c>
      <c r="E94" s="280" t="s">
        <v>2691</v>
      </c>
      <c r="F94" s="281" t="s">
        <v>2692</v>
      </c>
      <c r="G94" s="282" t="s">
        <v>1058</v>
      </c>
      <c r="H94" s="283">
        <v>4</v>
      </c>
      <c r="I94" s="284"/>
      <c r="J94" s="285">
        <f>ROUND(I94*H94,2)</f>
        <v>0</v>
      </c>
      <c r="K94" s="281" t="s">
        <v>35</v>
      </c>
      <c r="L94" s="286"/>
      <c r="M94" s="287" t="s">
        <v>35</v>
      </c>
      <c r="N94" s="288" t="s">
        <v>49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539</v>
      </c>
      <c r="AT94" s="227" t="s">
        <v>419</v>
      </c>
      <c r="AU94" s="227" t="s">
        <v>126</v>
      </c>
      <c r="AY94" s="19" t="s">
        <v>258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85</v>
      </c>
      <c r="BK94" s="228">
        <f>ROUND(I94*H94,2)</f>
        <v>0</v>
      </c>
      <c r="BL94" s="19" t="s">
        <v>425</v>
      </c>
      <c r="BM94" s="227" t="s">
        <v>2693</v>
      </c>
    </row>
    <row r="95" s="2" customFormat="1" ht="16.5" customHeight="1">
      <c r="A95" s="40"/>
      <c r="B95" s="41"/>
      <c r="C95" s="279" t="s">
        <v>358</v>
      </c>
      <c r="D95" s="279" t="s">
        <v>419</v>
      </c>
      <c r="E95" s="280" t="s">
        <v>2694</v>
      </c>
      <c r="F95" s="281" t="s">
        <v>2695</v>
      </c>
      <c r="G95" s="282" t="s">
        <v>1058</v>
      </c>
      <c r="H95" s="283">
        <v>2</v>
      </c>
      <c r="I95" s="284"/>
      <c r="J95" s="285">
        <f>ROUND(I95*H95,2)</f>
        <v>0</v>
      </c>
      <c r="K95" s="281" t="s">
        <v>35</v>
      </c>
      <c r="L95" s="286"/>
      <c r="M95" s="287" t="s">
        <v>35</v>
      </c>
      <c r="N95" s="288" t="s">
        <v>49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539</v>
      </c>
      <c r="AT95" s="227" t="s">
        <v>419</v>
      </c>
      <c r="AU95" s="227" t="s">
        <v>126</v>
      </c>
      <c r="AY95" s="19" t="s">
        <v>258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85</v>
      </c>
      <c r="BK95" s="228">
        <f>ROUND(I95*H95,2)</f>
        <v>0</v>
      </c>
      <c r="BL95" s="19" t="s">
        <v>425</v>
      </c>
      <c r="BM95" s="227" t="s">
        <v>2696</v>
      </c>
    </row>
    <row r="96" s="2" customFormat="1" ht="16.5" customHeight="1">
      <c r="A96" s="40"/>
      <c r="B96" s="41"/>
      <c r="C96" s="279" t="s">
        <v>205</v>
      </c>
      <c r="D96" s="279" t="s">
        <v>419</v>
      </c>
      <c r="E96" s="280" t="s">
        <v>2697</v>
      </c>
      <c r="F96" s="281" t="s">
        <v>2698</v>
      </c>
      <c r="G96" s="282" t="s">
        <v>1058</v>
      </c>
      <c r="H96" s="283">
        <v>4</v>
      </c>
      <c r="I96" s="284"/>
      <c r="J96" s="285">
        <f>ROUND(I96*H96,2)</f>
        <v>0</v>
      </c>
      <c r="K96" s="281" t="s">
        <v>35</v>
      </c>
      <c r="L96" s="286"/>
      <c r="M96" s="287" t="s">
        <v>35</v>
      </c>
      <c r="N96" s="288" t="s">
        <v>49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539</v>
      </c>
      <c r="AT96" s="227" t="s">
        <v>419</v>
      </c>
      <c r="AU96" s="227" t="s">
        <v>126</v>
      </c>
      <c r="AY96" s="19" t="s">
        <v>258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85</v>
      </c>
      <c r="BK96" s="228">
        <f>ROUND(I96*H96,2)</f>
        <v>0</v>
      </c>
      <c r="BL96" s="19" t="s">
        <v>425</v>
      </c>
      <c r="BM96" s="227" t="s">
        <v>2699</v>
      </c>
    </row>
    <row r="97" s="2" customFormat="1" ht="16.5" customHeight="1">
      <c r="A97" s="40"/>
      <c r="B97" s="41"/>
      <c r="C97" s="279" t="s">
        <v>372</v>
      </c>
      <c r="D97" s="279" t="s">
        <v>419</v>
      </c>
      <c r="E97" s="280" t="s">
        <v>2700</v>
      </c>
      <c r="F97" s="281" t="s">
        <v>2701</v>
      </c>
      <c r="G97" s="282" t="s">
        <v>1058</v>
      </c>
      <c r="H97" s="283">
        <v>4</v>
      </c>
      <c r="I97" s="284"/>
      <c r="J97" s="285">
        <f>ROUND(I97*H97,2)</f>
        <v>0</v>
      </c>
      <c r="K97" s="281" t="s">
        <v>35</v>
      </c>
      <c r="L97" s="286"/>
      <c r="M97" s="287" t="s">
        <v>35</v>
      </c>
      <c r="N97" s="288" t="s">
        <v>49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539</v>
      </c>
      <c r="AT97" s="227" t="s">
        <v>419</v>
      </c>
      <c r="AU97" s="227" t="s">
        <v>126</v>
      </c>
      <c r="AY97" s="19" t="s">
        <v>258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85</v>
      </c>
      <c r="BK97" s="228">
        <f>ROUND(I97*H97,2)</f>
        <v>0</v>
      </c>
      <c r="BL97" s="19" t="s">
        <v>425</v>
      </c>
      <c r="BM97" s="227" t="s">
        <v>2702</v>
      </c>
    </row>
    <row r="98" s="2" customFormat="1" ht="16.5" customHeight="1">
      <c r="A98" s="40"/>
      <c r="B98" s="41"/>
      <c r="C98" s="279" t="s">
        <v>197</v>
      </c>
      <c r="D98" s="279" t="s">
        <v>419</v>
      </c>
      <c r="E98" s="280" t="s">
        <v>2703</v>
      </c>
      <c r="F98" s="281" t="s">
        <v>2704</v>
      </c>
      <c r="G98" s="282" t="s">
        <v>1058</v>
      </c>
      <c r="H98" s="283">
        <v>6</v>
      </c>
      <c r="I98" s="284"/>
      <c r="J98" s="285">
        <f>ROUND(I98*H98,2)</f>
        <v>0</v>
      </c>
      <c r="K98" s="281" t="s">
        <v>35</v>
      </c>
      <c r="L98" s="286"/>
      <c r="M98" s="287" t="s">
        <v>35</v>
      </c>
      <c r="N98" s="288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539</v>
      </c>
      <c r="AT98" s="227" t="s">
        <v>419</v>
      </c>
      <c r="AU98" s="227" t="s">
        <v>126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425</v>
      </c>
      <c r="BM98" s="227" t="s">
        <v>2705</v>
      </c>
    </row>
    <row r="99" s="2" customFormat="1" ht="16.5" customHeight="1">
      <c r="A99" s="40"/>
      <c r="B99" s="41"/>
      <c r="C99" s="279" t="s">
        <v>382</v>
      </c>
      <c r="D99" s="279" t="s">
        <v>419</v>
      </c>
      <c r="E99" s="280" t="s">
        <v>2706</v>
      </c>
      <c r="F99" s="281" t="s">
        <v>2707</v>
      </c>
      <c r="G99" s="282" t="s">
        <v>1058</v>
      </c>
      <c r="H99" s="283">
        <v>1</v>
      </c>
      <c r="I99" s="284"/>
      <c r="J99" s="285">
        <f>ROUND(I99*H99,2)</f>
        <v>0</v>
      </c>
      <c r="K99" s="281" t="s">
        <v>35</v>
      </c>
      <c r="L99" s="286"/>
      <c r="M99" s="287" t="s">
        <v>35</v>
      </c>
      <c r="N99" s="288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539</v>
      </c>
      <c r="AT99" s="227" t="s">
        <v>419</v>
      </c>
      <c r="AU99" s="227" t="s">
        <v>126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425</v>
      </c>
      <c r="BM99" s="227" t="s">
        <v>2708</v>
      </c>
    </row>
    <row r="100" s="2" customFormat="1" ht="16.5" customHeight="1">
      <c r="A100" s="40"/>
      <c r="B100" s="41"/>
      <c r="C100" s="279" t="s">
        <v>387</v>
      </c>
      <c r="D100" s="279" t="s">
        <v>419</v>
      </c>
      <c r="E100" s="280" t="s">
        <v>2709</v>
      </c>
      <c r="F100" s="281" t="s">
        <v>2710</v>
      </c>
      <c r="G100" s="282" t="s">
        <v>1058</v>
      </c>
      <c r="H100" s="283">
        <v>4</v>
      </c>
      <c r="I100" s="284"/>
      <c r="J100" s="285">
        <f>ROUND(I100*H100,2)</f>
        <v>0</v>
      </c>
      <c r="K100" s="281" t="s">
        <v>35</v>
      </c>
      <c r="L100" s="286"/>
      <c r="M100" s="287" t="s">
        <v>35</v>
      </c>
      <c r="N100" s="288" t="s">
        <v>49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539</v>
      </c>
      <c r="AT100" s="227" t="s">
        <v>419</v>
      </c>
      <c r="AU100" s="227" t="s">
        <v>126</v>
      </c>
      <c r="AY100" s="19" t="s">
        <v>258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85</v>
      </c>
      <c r="BK100" s="228">
        <f>ROUND(I100*H100,2)</f>
        <v>0</v>
      </c>
      <c r="BL100" s="19" t="s">
        <v>425</v>
      </c>
      <c r="BM100" s="227" t="s">
        <v>2711</v>
      </c>
    </row>
    <row r="101" s="2" customFormat="1" ht="16.5" customHeight="1">
      <c r="A101" s="40"/>
      <c r="B101" s="41"/>
      <c r="C101" s="279" t="s">
        <v>393</v>
      </c>
      <c r="D101" s="279" t="s">
        <v>419</v>
      </c>
      <c r="E101" s="280" t="s">
        <v>2712</v>
      </c>
      <c r="F101" s="281" t="s">
        <v>2713</v>
      </c>
      <c r="G101" s="282" t="s">
        <v>124</v>
      </c>
      <c r="H101" s="283">
        <v>4</v>
      </c>
      <c r="I101" s="284"/>
      <c r="J101" s="285">
        <f>ROUND(I101*H101,2)</f>
        <v>0</v>
      </c>
      <c r="K101" s="281" t="s">
        <v>35</v>
      </c>
      <c r="L101" s="286"/>
      <c r="M101" s="287" t="s">
        <v>35</v>
      </c>
      <c r="N101" s="288" t="s">
        <v>49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539</v>
      </c>
      <c r="AT101" s="227" t="s">
        <v>419</v>
      </c>
      <c r="AU101" s="227" t="s">
        <v>126</v>
      </c>
      <c r="AY101" s="19" t="s">
        <v>258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85</v>
      </c>
      <c r="BK101" s="228">
        <f>ROUND(I101*H101,2)</f>
        <v>0</v>
      </c>
      <c r="BL101" s="19" t="s">
        <v>425</v>
      </c>
      <c r="BM101" s="227" t="s">
        <v>2714</v>
      </c>
    </row>
    <row r="102" s="2" customFormat="1" ht="16.5" customHeight="1">
      <c r="A102" s="40"/>
      <c r="B102" s="41"/>
      <c r="C102" s="279" t="s">
        <v>399</v>
      </c>
      <c r="D102" s="279" t="s">
        <v>419</v>
      </c>
      <c r="E102" s="280" t="s">
        <v>2715</v>
      </c>
      <c r="F102" s="281" t="s">
        <v>2716</v>
      </c>
      <c r="G102" s="282" t="s">
        <v>124</v>
      </c>
      <c r="H102" s="283">
        <v>2</v>
      </c>
      <c r="I102" s="284"/>
      <c r="J102" s="285">
        <f>ROUND(I102*H102,2)</f>
        <v>0</v>
      </c>
      <c r="K102" s="281" t="s">
        <v>35</v>
      </c>
      <c r="L102" s="286"/>
      <c r="M102" s="287" t="s">
        <v>35</v>
      </c>
      <c r="N102" s="288" t="s">
        <v>49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539</v>
      </c>
      <c r="AT102" s="227" t="s">
        <v>419</v>
      </c>
      <c r="AU102" s="227" t="s">
        <v>126</v>
      </c>
      <c r="AY102" s="19" t="s">
        <v>258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85</v>
      </c>
      <c r="BK102" s="228">
        <f>ROUND(I102*H102,2)</f>
        <v>0</v>
      </c>
      <c r="BL102" s="19" t="s">
        <v>425</v>
      </c>
      <c r="BM102" s="227" t="s">
        <v>2717</v>
      </c>
    </row>
    <row r="103" s="2" customFormat="1" ht="16.5" customHeight="1">
      <c r="A103" s="40"/>
      <c r="B103" s="41"/>
      <c r="C103" s="279" t="s">
        <v>406</v>
      </c>
      <c r="D103" s="279" t="s">
        <v>419</v>
      </c>
      <c r="E103" s="280" t="s">
        <v>2718</v>
      </c>
      <c r="F103" s="281" t="s">
        <v>2719</v>
      </c>
      <c r="G103" s="282" t="s">
        <v>124</v>
      </c>
      <c r="H103" s="283">
        <v>4</v>
      </c>
      <c r="I103" s="284"/>
      <c r="J103" s="285">
        <f>ROUND(I103*H103,2)</f>
        <v>0</v>
      </c>
      <c r="K103" s="281" t="s">
        <v>35</v>
      </c>
      <c r="L103" s="286"/>
      <c r="M103" s="287" t="s">
        <v>35</v>
      </c>
      <c r="N103" s="288" t="s">
        <v>49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539</v>
      </c>
      <c r="AT103" s="227" t="s">
        <v>419</v>
      </c>
      <c r="AU103" s="227" t="s">
        <v>126</v>
      </c>
      <c r="AY103" s="19" t="s">
        <v>258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85</v>
      </c>
      <c r="BK103" s="228">
        <f>ROUND(I103*H103,2)</f>
        <v>0</v>
      </c>
      <c r="BL103" s="19" t="s">
        <v>425</v>
      </c>
      <c r="BM103" s="227" t="s">
        <v>2720</v>
      </c>
    </row>
    <row r="104" s="2" customFormat="1" ht="16.5" customHeight="1">
      <c r="A104" s="40"/>
      <c r="B104" s="41"/>
      <c r="C104" s="279" t="s">
        <v>412</v>
      </c>
      <c r="D104" s="279" t="s">
        <v>419</v>
      </c>
      <c r="E104" s="280" t="s">
        <v>2721</v>
      </c>
      <c r="F104" s="281" t="s">
        <v>2722</v>
      </c>
      <c r="G104" s="282" t="s">
        <v>124</v>
      </c>
      <c r="H104" s="283">
        <v>1</v>
      </c>
      <c r="I104" s="284"/>
      <c r="J104" s="285">
        <f>ROUND(I104*H104,2)</f>
        <v>0</v>
      </c>
      <c r="K104" s="281" t="s">
        <v>35</v>
      </c>
      <c r="L104" s="286"/>
      <c r="M104" s="287" t="s">
        <v>35</v>
      </c>
      <c r="N104" s="288" t="s">
        <v>49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539</v>
      </c>
      <c r="AT104" s="227" t="s">
        <v>419</v>
      </c>
      <c r="AU104" s="227" t="s">
        <v>126</v>
      </c>
      <c r="AY104" s="19" t="s">
        <v>258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85</v>
      </c>
      <c r="BK104" s="228">
        <f>ROUND(I104*H104,2)</f>
        <v>0</v>
      </c>
      <c r="BL104" s="19" t="s">
        <v>425</v>
      </c>
      <c r="BM104" s="227" t="s">
        <v>2723</v>
      </c>
    </row>
    <row r="105" s="2" customFormat="1" ht="24.15" customHeight="1">
      <c r="A105" s="40"/>
      <c r="B105" s="41"/>
      <c r="C105" s="279" t="s">
        <v>8</v>
      </c>
      <c r="D105" s="279" t="s">
        <v>419</v>
      </c>
      <c r="E105" s="280" t="s">
        <v>2724</v>
      </c>
      <c r="F105" s="281" t="s">
        <v>2725</v>
      </c>
      <c r="G105" s="282" t="s">
        <v>124</v>
      </c>
      <c r="H105" s="283">
        <v>20</v>
      </c>
      <c r="I105" s="284"/>
      <c r="J105" s="285">
        <f>ROUND(I105*H105,2)</f>
        <v>0</v>
      </c>
      <c r="K105" s="281" t="s">
        <v>35</v>
      </c>
      <c r="L105" s="286"/>
      <c r="M105" s="287" t="s">
        <v>35</v>
      </c>
      <c r="N105" s="288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539</v>
      </c>
      <c r="AT105" s="227" t="s">
        <v>419</v>
      </c>
      <c r="AU105" s="227" t="s">
        <v>126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425</v>
      </c>
      <c r="BM105" s="227" t="s">
        <v>2726</v>
      </c>
    </row>
    <row r="106" s="2" customFormat="1" ht="16.5" customHeight="1">
      <c r="A106" s="40"/>
      <c r="B106" s="41"/>
      <c r="C106" s="279" t="s">
        <v>425</v>
      </c>
      <c r="D106" s="279" t="s">
        <v>419</v>
      </c>
      <c r="E106" s="280" t="s">
        <v>2727</v>
      </c>
      <c r="F106" s="281" t="s">
        <v>2728</v>
      </c>
      <c r="G106" s="282" t="s">
        <v>124</v>
      </c>
      <c r="H106" s="283">
        <v>6</v>
      </c>
      <c r="I106" s="284"/>
      <c r="J106" s="285">
        <f>ROUND(I106*H106,2)</f>
        <v>0</v>
      </c>
      <c r="K106" s="281" t="s">
        <v>35</v>
      </c>
      <c r="L106" s="286"/>
      <c r="M106" s="287" t="s">
        <v>35</v>
      </c>
      <c r="N106" s="288" t="s">
        <v>49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539</v>
      </c>
      <c r="AT106" s="227" t="s">
        <v>419</v>
      </c>
      <c r="AU106" s="227" t="s">
        <v>126</v>
      </c>
      <c r="AY106" s="19" t="s">
        <v>258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85</v>
      </c>
      <c r="BK106" s="228">
        <f>ROUND(I106*H106,2)</f>
        <v>0</v>
      </c>
      <c r="BL106" s="19" t="s">
        <v>425</v>
      </c>
      <c r="BM106" s="227" t="s">
        <v>2729</v>
      </c>
    </row>
    <row r="107" s="2" customFormat="1">
      <c r="A107" s="40"/>
      <c r="B107" s="41"/>
      <c r="C107" s="42"/>
      <c r="D107" s="229" t="s">
        <v>265</v>
      </c>
      <c r="E107" s="42"/>
      <c r="F107" s="230" t="s">
        <v>2730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265</v>
      </c>
      <c r="AU107" s="19" t="s">
        <v>126</v>
      </c>
    </row>
    <row r="108" s="2" customFormat="1" ht="16.5" customHeight="1">
      <c r="A108" s="40"/>
      <c r="B108" s="41"/>
      <c r="C108" s="279" t="s">
        <v>432</v>
      </c>
      <c r="D108" s="279" t="s">
        <v>419</v>
      </c>
      <c r="E108" s="280" t="s">
        <v>2731</v>
      </c>
      <c r="F108" s="281" t="s">
        <v>2732</v>
      </c>
      <c r="G108" s="282" t="s">
        <v>124</v>
      </c>
      <c r="H108" s="283">
        <v>6</v>
      </c>
      <c r="I108" s="284"/>
      <c r="J108" s="285">
        <f>ROUND(I108*H108,2)</f>
        <v>0</v>
      </c>
      <c r="K108" s="281" t="s">
        <v>35</v>
      </c>
      <c r="L108" s="286"/>
      <c r="M108" s="287" t="s">
        <v>35</v>
      </c>
      <c r="N108" s="288" t="s">
        <v>49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539</v>
      </c>
      <c r="AT108" s="227" t="s">
        <v>419</v>
      </c>
      <c r="AU108" s="227" t="s">
        <v>126</v>
      </c>
      <c r="AY108" s="19" t="s">
        <v>258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85</v>
      </c>
      <c r="BK108" s="228">
        <f>ROUND(I108*H108,2)</f>
        <v>0</v>
      </c>
      <c r="BL108" s="19" t="s">
        <v>425</v>
      </c>
      <c r="BM108" s="227" t="s">
        <v>2733</v>
      </c>
    </row>
    <row r="109" s="2" customFormat="1">
      <c r="A109" s="40"/>
      <c r="B109" s="41"/>
      <c r="C109" s="42"/>
      <c r="D109" s="229" t="s">
        <v>265</v>
      </c>
      <c r="E109" s="42"/>
      <c r="F109" s="230" t="s">
        <v>2730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265</v>
      </c>
      <c r="AU109" s="19" t="s">
        <v>126</v>
      </c>
    </row>
    <row r="110" s="2" customFormat="1" ht="16.5" customHeight="1">
      <c r="A110" s="40"/>
      <c r="B110" s="41"/>
      <c r="C110" s="279" t="s">
        <v>438</v>
      </c>
      <c r="D110" s="279" t="s">
        <v>419</v>
      </c>
      <c r="E110" s="280" t="s">
        <v>2734</v>
      </c>
      <c r="F110" s="281" t="s">
        <v>2735</v>
      </c>
      <c r="G110" s="282" t="s">
        <v>124</v>
      </c>
      <c r="H110" s="283">
        <v>4</v>
      </c>
      <c r="I110" s="284"/>
      <c r="J110" s="285">
        <f>ROUND(I110*H110,2)</f>
        <v>0</v>
      </c>
      <c r="K110" s="281" t="s">
        <v>35</v>
      </c>
      <c r="L110" s="286"/>
      <c r="M110" s="287" t="s">
        <v>35</v>
      </c>
      <c r="N110" s="288" t="s">
        <v>49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539</v>
      </c>
      <c r="AT110" s="227" t="s">
        <v>419</v>
      </c>
      <c r="AU110" s="227" t="s">
        <v>126</v>
      </c>
      <c r="AY110" s="19" t="s">
        <v>258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85</v>
      </c>
      <c r="BK110" s="228">
        <f>ROUND(I110*H110,2)</f>
        <v>0</v>
      </c>
      <c r="BL110" s="19" t="s">
        <v>425</v>
      </c>
      <c r="BM110" s="227" t="s">
        <v>2736</v>
      </c>
    </row>
    <row r="111" s="2" customFormat="1">
      <c r="A111" s="40"/>
      <c r="B111" s="41"/>
      <c r="C111" s="42"/>
      <c r="D111" s="229" t="s">
        <v>265</v>
      </c>
      <c r="E111" s="42"/>
      <c r="F111" s="230" t="s">
        <v>2730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265</v>
      </c>
      <c r="AU111" s="19" t="s">
        <v>126</v>
      </c>
    </row>
    <row r="112" s="2" customFormat="1" ht="16.5" customHeight="1">
      <c r="A112" s="40"/>
      <c r="B112" s="41"/>
      <c r="C112" s="279" t="s">
        <v>445</v>
      </c>
      <c r="D112" s="279" t="s">
        <v>419</v>
      </c>
      <c r="E112" s="280" t="s">
        <v>2737</v>
      </c>
      <c r="F112" s="281" t="s">
        <v>2738</v>
      </c>
      <c r="G112" s="282" t="s">
        <v>124</v>
      </c>
      <c r="H112" s="283">
        <v>3</v>
      </c>
      <c r="I112" s="284"/>
      <c r="J112" s="285">
        <f>ROUND(I112*H112,2)</f>
        <v>0</v>
      </c>
      <c r="K112" s="281" t="s">
        <v>35</v>
      </c>
      <c r="L112" s="286"/>
      <c r="M112" s="287" t="s">
        <v>35</v>
      </c>
      <c r="N112" s="288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539</v>
      </c>
      <c r="AT112" s="227" t="s">
        <v>419</v>
      </c>
      <c r="AU112" s="227" t="s">
        <v>126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425</v>
      </c>
      <c r="BM112" s="227" t="s">
        <v>2739</v>
      </c>
    </row>
    <row r="113" s="2" customFormat="1">
      <c r="A113" s="40"/>
      <c r="B113" s="41"/>
      <c r="C113" s="42"/>
      <c r="D113" s="229" t="s">
        <v>265</v>
      </c>
      <c r="E113" s="42"/>
      <c r="F113" s="230" t="s">
        <v>2730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265</v>
      </c>
      <c r="AU113" s="19" t="s">
        <v>126</v>
      </c>
    </row>
    <row r="114" s="2" customFormat="1" ht="16.5" customHeight="1">
      <c r="A114" s="40"/>
      <c r="B114" s="41"/>
      <c r="C114" s="279" t="s">
        <v>451</v>
      </c>
      <c r="D114" s="279" t="s">
        <v>419</v>
      </c>
      <c r="E114" s="280" t="s">
        <v>2740</v>
      </c>
      <c r="F114" s="281" t="s">
        <v>2741</v>
      </c>
      <c r="G114" s="282" t="s">
        <v>124</v>
      </c>
      <c r="H114" s="283">
        <v>1.5</v>
      </c>
      <c r="I114" s="284"/>
      <c r="J114" s="285">
        <f>ROUND(I114*H114,2)</f>
        <v>0</v>
      </c>
      <c r="K114" s="281" t="s">
        <v>35</v>
      </c>
      <c r="L114" s="286"/>
      <c r="M114" s="287" t="s">
        <v>35</v>
      </c>
      <c r="N114" s="288" t="s">
        <v>49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539</v>
      </c>
      <c r="AT114" s="227" t="s">
        <v>419</v>
      </c>
      <c r="AU114" s="227" t="s">
        <v>126</v>
      </c>
      <c r="AY114" s="19" t="s">
        <v>258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85</v>
      </c>
      <c r="BK114" s="228">
        <f>ROUND(I114*H114,2)</f>
        <v>0</v>
      </c>
      <c r="BL114" s="19" t="s">
        <v>425</v>
      </c>
      <c r="BM114" s="227" t="s">
        <v>2742</v>
      </c>
    </row>
    <row r="115" s="2" customFormat="1">
      <c r="A115" s="40"/>
      <c r="B115" s="41"/>
      <c r="C115" s="42"/>
      <c r="D115" s="229" t="s">
        <v>265</v>
      </c>
      <c r="E115" s="42"/>
      <c r="F115" s="230" t="s">
        <v>2730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265</v>
      </c>
      <c r="AU115" s="19" t="s">
        <v>126</v>
      </c>
    </row>
    <row r="116" s="2" customFormat="1" ht="16.5" customHeight="1">
      <c r="A116" s="40"/>
      <c r="B116" s="41"/>
      <c r="C116" s="279" t="s">
        <v>7</v>
      </c>
      <c r="D116" s="279" t="s">
        <v>419</v>
      </c>
      <c r="E116" s="280" t="s">
        <v>2743</v>
      </c>
      <c r="F116" s="281" t="s">
        <v>2732</v>
      </c>
      <c r="G116" s="282" t="s">
        <v>124</v>
      </c>
      <c r="H116" s="283">
        <v>2</v>
      </c>
      <c r="I116" s="284"/>
      <c r="J116" s="285">
        <f>ROUND(I116*H116,2)</f>
        <v>0</v>
      </c>
      <c r="K116" s="281" t="s">
        <v>35</v>
      </c>
      <c r="L116" s="286"/>
      <c r="M116" s="287" t="s">
        <v>35</v>
      </c>
      <c r="N116" s="288" t="s">
        <v>49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539</v>
      </c>
      <c r="AT116" s="227" t="s">
        <v>419</v>
      </c>
      <c r="AU116" s="227" t="s">
        <v>126</v>
      </c>
      <c r="AY116" s="19" t="s">
        <v>258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85</v>
      </c>
      <c r="BK116" s="228">
        <f>ROUND(I116*H116,2)</f>
        <v>0</v>
      </c>
      <c r="BL116" s="19" t="s">
        <v>425</v>
      </c>
      <c r="BM116" s="227" t="s">
        <v>2744</v>
      </c>
    </row>
    <row r="117" s="2" customFormat="1">
      <c r="A117" s="40"/>
      <c r="B117" s="41"/>
      <c r="C117" s="42"/>
      <c r="D117" s="229" t="s">
        <v>265</v>
      </c>
      <c r="E117" s="42"/>
      <c r="F117" s="230" t="s">
        <v>2730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265</v>
      </c>
      <c r="AU117" s="19" t="s">
        <v>126</v>
      </c>
    </row>
    <row r="118" s="2" customFormat="1" ht="16.5" customHeight="1">
      <c r="A118" s="40"/>
      <c r="B118" s="41"/>
      <c r="C118" s="279" t="s">
        <v>460</v>
      </c>
      <c r="D118" s="279" t="s">
        <v>419</v>
      </c>
      <c r="E118" s="280" t="s">
        <v>2745</v>
      </c>
      <c r="F118" s="281" t="s">
        <v>2746</v>
      </c>
      <c r="G118" s="282" t="s">
        <v>1740</v>
      </c>
      <c r="H118" s="283">
        <v>20</v>
      </c>
      <c r="I118" s="284"/>
      <c r="J118" s="285">
        <f>ROUND(I118*H118,2)</f>
        <v>0</v>
      </c>
      <c r="K118" s="281" t="s">
        <v>35</v>
      </c>
      <c r="L118" s="286"/>
      <c r="M118" s="287" t="s">
        <v>35</v>
      </c>
      <c r="N118" s="288" t="s">
        <v>49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539</v>
      </c>
      <c r="AT118" s="227" t="s">
        <v>419</v>
      </c>
      <c r="AU118" s="227" t="s">
        <v>126</v>
      </c>
      <c r="AY118" s="19" t="s">
        <v>258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85</v>
      </c>
      <c r="BK118" s="228">
        <f>ROUND(I118*H118,2)</f>
        <v>0</v>
      </c>
      <c r="BL118" s="19" t="s">
        <v>425</v>
      </c>
      <c r="BM118" s="227" t="s">
        <v>2747</v>
      </c>
    </row>
    <row r="119" s="2" customFormat="1" ht="16.5" customHeight="1">
      <c r="A119" s="40"/>
      <c r="B119" s="41"/>
      <c r="C119" s="279" t="s">
        <v>481</v>
      </c>
      <c r="D119" s="279" t="s">
        <v>419</v>
      </c>
      <c r="E119" s="280" t="s">
        <v>2748</v>
      </c>
      <c r="F119" s="281" t="s">
        <v>2749</v>
      </c>
      <c r="G119" s="282" t="s">
        <v>1740</v>
      </c>
      <c r="H119" s="283">
        <v>40</v>
      </c>
      <c r="I119" s="284"/>
      <c r="J119" s="285">
        <f>ROUND(I119*H119,2)</f>
        <v>0</v>
      </c>
      <c r="K119" s="281" t="s">
        <v>35</v>
      </c>
      <c r="L119" s="286"/>
      <c r="M119" s="287" t="s">
        <v>35</v>
      </c>
      <c r="N119" s="288" t="s">
        <v>49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539</v>
      </c>
      <c r="AT119" s="227" t="s">
        <v>419</v>
      </c>
      <c r="AU119" s="227" t="s">
        <v>126</v>
      </c>
      <c r="AY119" s="19" t="s">
        <v>258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85</v>
      </c>
      <c r="BK119" s="228">
        <f>ROUND(I119*H119,2)</f>
        <v>0</v>
      </c>
      <c r="BL119" s="19" t="s">
        <v>425</v>
      </c>
      <c r="BM119" s="227" t="s">
        <v>2750</v>
      </c>
    </row>
    <row r="120" s="2" customFormat="1" ht="16.5" customHeight="1">
      <c r="A120" s="40"/>
      <c r="B120" s="41"/>
      <c r="C120" s="216" t="s">
        <v>488</v>
      </c>
      <c r="D120" s="216" t="s">
        <v>260</v>
      </c>
      <c r="E120" s="217" t="s">
        <v>2751</v>
      </c>
      <c r="F120" s="218" t="s">
        <v>2752</v>
      </c>
      <c r="G120" s="219" t="s">
        <v>1002</v>
      </c>
      <c r="H120" s="220">
        <v>1</v>
      </c>
      <c r="I120" s="221"/>
      <c r="J120" s="222">
        <f>ROUND(I120*H120,2)</f>
        <v>0</v>
      </c>
      <c r="K120" s="218" t="s">
        <v>35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425</v>
      </c>
      <c r="AT120" s="227" t="s">
        <v>260</v>
      </c>
      <c r="AU120" s="227" t="s">
        <v>126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425</v>
      </c>
      <c r="BM120" s="227" t="s">
        <v>2753</v>
      </c>
    </row>
    <row r="121" s="12" customFormat="1" ht="20.88" customHeight="1">
      <c r="A121" s="12"/>
      <c r="B121" s="200"/>
      <c r="C121" s="201"/>
      <c r="D121" s="202" t="s">
        <v>77</v>
      </c>
      <c r="E121" s="214" t="s">
        <v>2754</v>
      </c>
      <c r="F121" s="214" t="s">
        <v>2755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SUM(P122:P137)</f>
        <v>0</v>
      </c>
      <c r="Q121" s="208"/>
      <c r="R121" s="209">
        <f>SUM(R122:R137)</f>
        <v>0</v>
      </c>
      <c r="S121" s="208"/>
      <c r="T121" s="210">
        <f>SUM(T122:T137)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87</v>
      </c>
      <c r="AT121" s="212" t="s">
        <v>77</v>
      </c>
      <c r="AU121" s="212" t="s">
        <v>87</v>
      </c>
      <c r="AY121" s="211" t="s">
        <v>258</v>
      </c>
      <c r="BK121" s="213">
        <f>SUM(BK122:BK137)</f>
        <v>0</v>
      </c>
    </row>
    <row r="122" s="2" customFormat="1" ht="24.15" customHeight="1">
      <c r="A122" s="40"/>
      <c r="B122" s="41"/>
      <c r="C122" s="279" t="s">
        <v>495</v>
      </c>
      <c r="D122" s="279" t="s">
        <v>419</v>
      </c>
      <c r="E122" s="280" t="s">
        <v>2756</v>
      </c>
      <c r="F122" s="281" t="s">
        <v>2757</v>
      </c>
      <c r="G122" s="282" t="s">
        <v>1058</v>
      </c>
      <c r="H122" s="283">
        <v>1</v>
      </c>
      <c r="I122" s="284"/>
      <c r="J122" s="285">
        <f>ROUND(I122*H122,2)</f>
        <v>0</v>
      </c>
      <c r="K122" s="281" t="s">
        <v>35</v>
      </c>
      <c r="L122" s="286"/>
      <c r="M122" s="287" t="s">
        <v>35</v>
      </c>
      <c r="N122" s="288" t="s">
        <v>49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539</v>
      </c>
      <c r="AT122" s="227" t="s">
        <v>419</v>
      </c>
      <c r="AU122" s="227" t="s">
        <v>126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425</v>
      </c>
      <c r="BM122" s="227" t="s">
        <v>2758</v>
      </c>
    </row>
    <row r="123" s="2" customFormat="1" ht="16.5" customHeight="1">
      <c r="A123" s="40"/>
      <c r="B123" s="41"/>
      <c r="C123" s="279" t="s">
        <v>501</v>
      </c>
      <c r="D123" s="279" t="s">
        <v>419</v>
      </c>
      <c r="E123" s="280" t="s">
        <v>2759</v>
      </c>
      <c r="F123" s="281" t="s">
        <v>2760</v>
      </c>
      <c r="G123" s="282" t="s">
        <v>1058</v>
      </c>
      <c r="H123" s="283">
        <v>1</v>
      </c>
      <c r="I123" s="284"/>
      <c r="J123" s="285">
        <f>ROUND(I123*H123,2)</f>
        <v>0</v>
      </c>
      <c r="K123" s="281" t="s">
        <v>35</v>
      </c>
      <c r="L123" s="286"/>
      <c r="M123" s="287" t="s">
        <v>35</v>
      </c>
      <c r="N123" s="288" t="s">
        <v>49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539</v>
      </c>
      <c r="AT123" s="227" t="s">
        <v>419</v>
      </c>
      <c r="AU123" s="227" t="s">
        <v>126</v>
      </c>
      <c r="AY123" s="19" t="s">
        <v>258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85</v>
      </c>
      <c r="BK123" s="228">
        <f>ROUND(I123*H123,2)</f>
        <v>0</v>
      </c>
      <c r="BL123" s="19" t="s">
        <v>425</v>
      </c>
      <c r="BM123" s="227" t="s">
        <v>2761</v>
      </c>
    </row>
    <row r="124" s="2" customFormat="1" ht="24.15" customHeight="1">
      <c r="A124" s="40"/>
      <c r="B124" s="41"/>
      <c r="C124" s="279" t="s">
        <v>512</v>
      </c>
      <c r="D124" s="279" t="s">
        <v>419</v>
      </c>
      <c r="E124" s="280" t="s">
        <v>2762</v>
      </c>
      <c r="F124" s="281" t="s">
        <v>2763</v>
      </c>
      <c r="G124" s="282" t="s">
        <v>1058</v>
      </c>
      <c r="H124" s="283">
        <v>8</v>
      </c>
      <c r="I124" s="284"/>
      <c r="J124" s="285">
        <f>ROUND(I124*H124,2)</f>
        <v>0</v>
      </c>
      <c r="K124" s="281" t="s">
        <v>35</v>
      </c>
      <c r="L124" s="286"/>
      <c r="M124" s="287" t="s">
        <v>35</v>
      </c>
      <c r="N124" s="288" t="s">
        <v>49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539</v>
      </c>
      <c r="AT124" s="227" t="s">
        <v>419</v>
      </c>
      <c r="AU124" s="227" t="s">
        <v>126</v>
      </c>
      <c r="AY124" s="19" t="s">
        <v>258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85</v>
      </c>
      <c r="BK124" s="228">
        <f>ROUND(I124*H124,2)</f>
        <v>0</v>
      </c>
      <c r="BL124" s="19" t="s">
        <v>425</v>
      </c>
      <c r="BM124" s="227" t="s">
        <v>2764</v>
      </c>
    </row>
    <row r="125" s="2" customFormat="1" ht="24.15" customHeight="1">
      <c r="A125" s="40"/>
      <c r="B125" s="41"/>
      <c r="C125" s="279" t="s">
        <v>518</v>
      </c>
      <c r="D125" s="279" t="s">
        <v>419</v>
      </c>
      <c r="E125" s="280" t="s">
        <v>2765</v>
      </c>
      <c r="F125" s="281" t="s">
        <v>2766</v>
      </c>
      <c r="G125" s="282" t="s">
        <v>1058</v>
      </c>
      <c r="H125" s="283">
        <v>4</v>
      </c>
      <c r="I125" s="284"/>
      <c r="J125" s="285">
        <f>ROUND(I125*H125,2)</f>
        <v>0</v>
      </c>
      <c r="K125" s="281" t="s">
        <v>35</v>
      </c>
      <c r="L125" s="286"/>
      <c r="M125" s="287" t="s">
        <v>35</v>
      </c>
      <c r="N125" s="288" t="s">
        <v>49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539</v>
      </c>
      <c r="AT125" s="227" t="s">
        <v>419</v>
      </c>
      <c r="AU125" s="227" t="s">
        <v>126</v>
      </c>
      <c r="AY125" s="19" t="s">
        <v>258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85</v>
      </c>
      <c r="BK125" s="228">
        <f>ROUND(I125*H125,2)</f>
        <v>0</v>
      </c>
      <c r="BL125" s="19" t="s">
        <v>425</v>
      </c>
      <c r="BM125" s="227" t="s">
        <v>2767</v>
      </c>
    </row>
    <row r="126" s="2" customFormat="1" ht="16.5" customHeight="1">
      <c r="A126" s="40"/>
      <c r="B126" s="41"/>
      <c r="C126" s="279" t="s">
        <v>524</v>
      </c>
      <c r="D126" s="279" t="s">
        <v>419</v>
      </c>
      <c r="E126" s="280" t="s">
        <v>2768</v>
      </c>
      <c r="F126" s="281" t="s">
        <v>2769</v>
      </c>
      <c r="G126" s="282" t="s">
        <v>1058</v>
      </c>
      <c r="H126" s="283">
        <v>3</v>
      </c>
      <c r="I126" s="284"/>
      <c r="J126" s="285">
        <f>ROUND(I126*H126,2)</f>
        <v>0</v>
      </c>
      <c r="K126" s="281" t="s">
        <v>35</v>
      </c>
      <c r="L126" s="286"/>
      <c r="M126" s="287" t="s">
        <v>35</v>
      </c>
      <c r="N126" s="288" t="s">
        <v>49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539</v>
      </c>
      <c r="AT126" s="227" t="s">
        <v>419</v>
      </c>
      <c r="AU126" s="227" t="s">
        <v>126</v>
      </c>
      <c r="AY126" s="19" t="s">
        <v>258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85</v>
      </c>
      <c r="BK126" s="228">
        <f>ROUND(I126*H126,2)</f>
        <v>0</v>
      </c>
      <c r="BL126" s="19" t="s">
        <v>425</v>
      </c>
      <c r="BM126" s="227" t="s">
        <v>2770</v>
      </c>
    </row>
    <row r="127" s="2" customFormat="1" ht="16.5" customHeight="1">
      <c r="A127" s="40"/>
      <c r="B127" s="41"/>
      <c r="C127" s="279" t="s">
        <v>530</v>
      </c>
      <c r="D127" s="279" t="s">
        <v>419</v>
      </c>
      <c r="E127" s="280" t="s">
        <v>2771</v>
      </c>
      <c r="F127" s="281" t="s">
        <v>2772</v>
      </c>
      <c r="G127" s="282" t="s">
        <v>1058</v>
      </c>
      <c r="H127" s="283">
        <v>9</v>
      </c>
      <c r="I127" s="284"/>
      <c r="J127" s="285">
        <f>ROUND(I127*H127,2)</f>
        <v>0</v>
      </c>
      <c r="K127" s="281" t="s">
        <v>35</v>
      </c>
      <c r="L127" s="286"/>
      <c r="M127" s="287" t="s">
        <v>35</v>
      </c>
      <c r="N127" s="288" t="s">
        <v>49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539</v>
      </c>
      <c r="AT127" s="227" t="s">
        <v>419</v>
      </c>
      <c r="AU127" s="227" t="s">
        <v>126</v>
      </c>
      <c r="AY127" s="19" t="s">
        <v>258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85</v>
      </c>
      <c r="BK127" s="228">
        <f>ROUND(I127*H127,2)</f>
        <v>0</v>
      </c>
      <c r="BL127" s="19" t="s">
        <v>425</v>
      </c>
      <c r="BM127" s="227" t="s">
        <v>2773</v>
      </c>
    </row>
    <row r="128" s="2" customFormat="1" ht="16.5" customHeight="1">
      <c r="A128" s="40"/>
      <c r="B128" s="41"/>
      <c r="C128" s="279" t="s">
        <v>534</v>
      </c>
      <c r="D128" s="279" t="s">
        <v>419</v>
      </c>
      <c r="E128" s="280" t="s">
        <v>2774</v>
      </c>
      <c r="F128" s="281" t="s">
        <v>2775</v>
      </c>
      <c r="G128" s="282" t="s">
        <v>1058</v>
      </c>
      <c r="H128" s="283">
        <v>9</v>
      </c>
      <c r="I128" s="284"/>
      <c r="J128" s="285">
        <f>ROUND(I128*H128,2)</f>
        <v>0</v>
      </c>
      <c r="K128" s="281" t="s">
        <v>35</v>
      </c>
      <c r="L128" s="286"/>
      <c r="M128" s="287" t="s">
        <v>35</v>
      </c>
      <c r="N128" s="288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539</v>
      </c>
      <c r="AT128" s="227" t="s">
        <v>419</v>
      </c>
      <c r="AU128" s="227" t="s">
        <v>126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425</v>
      </c>
      <c r="BM128" s="227" t="s">
        <v>2776</v>
      </c>
    </row>
    <row r="129" s="2" customFormat="1" ht="16.5" customHeight="1">
      <c r="A129" s="40"/>
      <c r="B129" s="41"/>
      <c r="C129" s="279" t="s">
        <v>539</v>
      </c>
      <c r="D129" s="279" t="s">
        <v>419</v>
      </c>
      <c r="E129" s="280" t="s">
        <v>2777</v>
      </c>
      <c r="F129" s="281" t="s">
        <v>2778</v>
      </c>
      <c r="G129" s="282" t="s">
        <v>124</v>
      </c>
      <c r="H129" s="283">
        <v>42</v>
      </c>
      <c r="I129" s="284"/>
      <c r="J129" s="285">
        <f>ROUND(I129*H129,2)</f>
        <v>0</v>
      </c>
      <c r="K129" s="281" t="s">
        <v>35</v>
      </c>
      <c r="L129" s="286"/>
      <c r="M129" s="287" t="s">
        <v>35</v>
      </c>
      <c r="N129" s="288" t="s">
        <v>49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539</v>
      </c>
      <c r="AT129" s="227" t="s">
        <v>419</v>
      </c>
      <c r="AU129" s="227" t="s">
        <v>126</v>
      </c>
      <c r="AY129" s="19" t="s">
        <v>258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85</v>
      </c>
      <c r="BK129" s="228">
        <f>ROUND(I129*H129,2)</f>
        <v>0</v>
      </c>
      <c r="BL129" s="19" t="s">
        <v>425</v>
      </c>
      <c r="BM129" s="227" t="s">
        <v>2779</v>
      </c>
    </row>
    <row r="130" s="2" customFormat="1" ht="24.15" customHeight="1">
      <c r="A130" s="40"/>
      <c r="B130" s="41"/>
      <c r="C130" s="279" t="s">
        <v>547</v>
      </c>
      <c r="D130" s="279" t="s">
        <v>419</v>
      </c>
      <c r="E130" s="280" t="s">
        <v>2780</v>
      </c>
      <c r="F130" s="281" t="s">
        <v>2781</v>
      </c>
      <c r="G130" s="282" t="s">
        <v>124</v>
      </c>
      <c r="H130" s="283">
        <v>0.69999999999999996</v>
      </c>
      <c r="I130" s="284"/>
      <c r="J130" s="285">
        <f>ROUND(I130*H130,2)</f>
        <v>0</v>
      </c>
      <c r="K130" s="281" t="s">
        <v>35</v>
      </c>
      <c r="L130" s="286"/>
      <c r="M130" s="287" t="s">
        <v>35</v>
      </c>
      <c r="N130" s="288" t="s">
        <v>49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539</v>
      </c>
      <c r="AT130" s="227" t="s">
        <v>419</v>
      </c>
      <c r="AU130" s="227" t="s">
        <v>126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425</v>
      </c>
      <c r="BM130" s="227" t="s">
        <v>2782</v>
      </c>
    </row>
    <row r="131" s="2" customFormat="1" ht="24.15" customHeight="1">
      <c r="A131" s="40"/>
      <c r="B131" s="41"/>
      <c r="C131" s="279" t="s">
        <v>552</v>
      </c>
      <c r="D131" s="279" t="s">
        <v>419</v>
      </c>
      <c r="E131" s="280" t="s">
        <v>2783</v>
      </c>
      <c r="F131" s="281" t="s">
        <v>2784</v>
      </c>
      <c r="G131" s="282" t="s">
        <v>124</v>
      </c>
      <c r="H131" s="283">
        <v>22</v>
      </c>
      <c r="I131" s="284"/>
      <c r="J131" s="285">
        <f>ROUND(I131*H131,2)</f>
        <v>0</v>
      </c>
      <c r="K131" s="281" t="s">
        <v>35</v>
      </c>
      <c r="L131" s="286"/>
      <c r="M131" s="287" t="s">
        <v>35</v>
      </c>
      <c r="N131" s="288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539</v>
      </c>
      <c r="AT131" s="227" t="s">
        <v>419</v>
      </c>
      <c r="AU131" s="227" t="s">
        <v>126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425</v>
      </c>
      <c r="BM131" s="227" t="s">
        <v>2785</v>
      </c>
    </row>
    <row r="132" s="2" customFormat="1" ht="24.15" customHeight="1">
      <c r="A132" s="40"/>
      <c r="B132" s="41"/>
      <c r="C132" s="279" t="s">
        <v>575</v>
      </c>
      <c r="D132" s="279" t="s">
        <v>419</v>
      </c>
      <c r="E132" s="280" t="s">
        <v>2786</v>
      </c>
      <c r="F132" s="281" t="s">
        <v>2787</v>
      </c>
      <c r="G132" s="282" t="s">
        <v>124</v>
      </c>
      <c r="H132" s="283">
        <v>9</v>
      </c>
      <c r="I132" s="284"/>
      <c r="J132" s="285">
        <f>ROUND(I132*H132,2)</f>
        <v>0</v>
      </c>
      <c r="K132" s="281" t="s">
        <v>35</v>
      </c>
      <c r="L132" s="286"/>
      <c r="M132" s="287" t="s">
        <v>35</v>
      </c>
      <c r="N132" s="288" t="s">
        <v>49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539</v>
      </c>
      <c r="AT132" s="227" t="s">
        <v>419</v>
      </c>
      <c r="AU132" s="227" t="s">
        <v>126</v>
      </c>
      <c r="AY132" s="19" t="s">
        <v>258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85</v>
      </c>
      <c r="BK132" s="228">
        <f>ROUND(I132*H132,2)</f>
        <v>0</v>
      </c>
      <c r="BL132" s="19" t="s">
        <v>425</v>
      </c>
      <c r="BM132" s="227" t="s">
        <v>2788</v>
      </c>
    </row>
    <row r="133" s="2" customFormat="1" ht="16.5" customHeight="1">
      <c r="A133" s="40"/>
      <c r="B133" s="41"/>
      <c r="C133" s="279" t="s">
        <v>586</v>
      </c>
      <c r="D133" s="279" t="s">
        <v>419</v>
      </c>
      <c r="E133" s="280" t="s">
        <v>2789</v>
      </c>
      <c r="F133" s="281" t="s">
        <v>2790</v>
      </c>
      <c r="G133" s="282" t="s">
        <v>1058</v>
      </c>
      <c r="H133" s="283">
        <v>1</v>
      </c>
      <c r="I133" s="284"/>
      <c r="J133" s="285">
        <f>ROUND(I133*H133,2)</f>
        <v>0</v>
      </c>
      <c r="K133" s="281" t="s">
        <v>35</v>
      </c>
      <c r="L133" s="286"/>
      <c r="M133" s="287" t="s">
        <v>35</v>
      </c>
      <c r="N133" s="288" t="s">
        <v>49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539</v>
      </c>
      <c r="AT133" s="227" t="s">
        <v>419</v>
      </c>
      <c r="AU133" s="227" t="s">
        <v>126</v>
      </c>
      <c r="AY133" s="19" t="s">
        <v>258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85</v>
      </c>
      <c r="BK133" s="228">
        <f>ROUND(I133*H133,2)</f>
        <v>0</v>
      </c>
      <c r="BL133" s="19" t="s">
        <v>425</v>
      </c>
      <c r="BM133" s="227" t="s">
        <v>2791</v>
      </c>
    </row>
    <row r="134" s="2" customFormat="1" ht="24.15" customHeight="1">
      <c r="A134" s="40"/>
      <c r="B134" s="41"/>
      <c r="C134" s="279" t="s">
        <v>595</v>
      </c>
      <c r="D134" s="279" t="s">
        <v>419</v>
      </c>
      <c r="E134" s="280" t="s">
        <v>2792</v>
      </c>
      <c r="F134" s="281" t="s">
        <v>2793</v>
      </c>
      <c r="G134" s="282" t="s">
        <v>1058</v>
      </c>
      <c r="H134" s="283">
        <v>2</v>
      </c>
      <c r="I134" s="284"/>
      <c r="J134" s="285">
        <f>ROUND(I134*H134,2)</f>
        <v>0</v>
      </c>
      <c r="K134" s="281" t="s">
        <v>35</v>
      </c>
      <c r="L134" s="286"/>
      <c r="M134" s="287" t="s">
        <v>35</v>
      </c>
      <c r="N134" s="288" t="s">
        <v>49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539</v>
      </c>
      <c r="AT134" s="227" t="s">
        <v>419</v>
      </c>
      <c r="AU134" s="227" t="s">
        <v>126</v>
      </c>
      <c r="AY134" s="19" t="s">
        <v>258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85</v>
      </c>
      <c r="BK134" s="228">
        <f>ROUND(I134*H134,2)</f>
        <v>0</v>
      </c>
      <c r="BL134" s="19" t="s">
        <v>425</v>
      </c>
      <c r="BM134" s="227" t="s">
        <v>2794</v>
      </c>
    </row>
    <row r="135" s="2" customFormat="1" ht="16.5" customHeight="1">
      <c r="A135" s="40"/>
      <c r="B135" s="41"/>
      <c r="C135" s="279" t="s">
        <v>603</v>
      </c>
      <c r="D135" s="279" t="s">
        <v>419</v>
      </c>
      <c r="E135" s="280" t="s">
        <v>2795</v>
      </c>
      <c r="F135" s="281" t="s">
        <v>2746</v>
      </c>
      <c r="G135" s="282" t="s">
        <v>1740</v>
      </c>
      <c r="H135" s="283">
        <v>75</v>
      </c>
      <c r="I135" s="284"/>
      <c r="J135" s="285">
        <f>ROUND(I135*H135,2)</f>
        <v>0</v>
      </c>
      <c r="K135" s="281" t="s">
        <v>35</v>
      </c>
      <c r="L135" s="286"/>
      <c r="M135" s="287" t="s">
        <v>35</v>
      </c>
      <c r="N135" s="288" t="s">
        <v>49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539</v>
      </c>
      <c r="AT135" s="227" t="s">
        <v>419</v>
      </c>
      <c r="AU135" s="227" t="s">
        <v>126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425</v>
      </c>
      <c r="BM135" s="227" t="s">
        <v>2796</v>
      </c>
    </row>
    <row r="136" s="2" customFormat="1" ht="16.5" customHeight="1">
      <c r="A136" s="40"/>
      <c r="B136" s="41"/>
      <c r="C136" s="279" t="s">
        <v>612</v>
      </c>
      <c r="D136" s="279" t="s">
        <v>419</v>
      </c>
      <c r="E136" s="280" t="s">
        <v>2797</v>
      </c>
      <c r="F136" s="281" t="s">
        <v>2749</v>
      </c>
      <c r="G136" s="282" t="s">
        <v>1740</v>
      </c>
      <c r="H136" s="283">
        <v>150</v>
      </c>
      <c r="I136" s="284"/>
      <c r="J136" s="285">
        <f>ROUND(I136*H136,2)</f>
        <v>0</v>
      </c>
      <c r="K136" s="281" t="s">
        <v>35</v>
      </c>
      <c r="L136" s="286"/>
      <c r="M136" s="287" t="s">
        <v>35</v>
      </c>
      <c r="N136" s="288" t="s">
        <v>49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539</v>
      </c>
      <c r="AT136" s="227" t="s">
        <v>419</v>
      </c>
      <c r="AU136" s="227" t="s">
        <v>126</v>
      </c>
      <c r="AY136" s="19" t="s">
        <v>258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85</v>
      </c>
      <c r="BK136" s="228">
        <f>ROUND(I136*H136,2)</f>
        <v>0</v>
      </c>
      <c r="BL136" s="19" t="s">
        <v>425</v>
      </c>
      <c r="BM136" s="227" t="s">
        <v>2798</v>
      </c>
    </row>
    <row r="137" s="2" customFormat="1" ht="16.5" customHeight="1">
      <c r="A137" s="40"/>
      <c r="B137" s="41"/>
      <c r="C137" s="216" t="s">
        <v>619</v>
      </c>
      <c r="D137" s="216" t="s">
        <v>260</v>
      </c>
      <c r="E137" s="217" t="s">
        <v>2799</v>
      </c>
      <c r="F137" s="218" t="s">
        <v>2800</v>
      </c>
      <c r="G137" s="219" t="s">
        <v>1002</v>
      </c>
      <c r="H137" s="220">
        <v>1</v>
      </c>
      <c r="I137" s="221"/>
      <c r="J137" s="222">
        <f>ROUND(I137*H137,2)</f>
        <v>0</v>
      </c>
      <c r="K137" s="218" t="s">
        <v>35</v>
      </c>
      <c r="L137" s="46"/>
      <c r="M137" s="223" t="s">
        <v>35</v>
      </c>
      <c r="N137" s="224" t="s">
        <v>49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425</v>
      </c>
      <c r="AT137" s="227" t="s">
        <v>260</v>
      </c>
      <c r="AU137" s="227" t="s">
        <v>126</v>
      </c>
      <c r="AY137" s="19" t="s">
        <v>258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85</v>
      </c>
      <c r="BK137" s="228">
        <f>ROUND(I137*H137,2)</f>
        <v>0</v>
      </c>
      <c r="BL137" s="19" t="s">
        <v>425</v>
      </c>
      <c r="BM137" s="227" t="s">
        <v>2801</v>
      </c>
    </row>
    <row r="138" s="12" customFormat="1" ht="20.88" customHeight="1">
      <c r="A138" s="12"/>
      <c r="B138" s="200"/>
      <c r="C138" s="201"/>
      <c r="D138" s="202" t="s">
        <v>77</v>
      </c>
      <c r="E138" s="214" t="s">
        <v>2802</v>
      </c>
      <c r="F138" s="214" t="s">
        <v>2803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SUM(P139:P143)</f>
        <v>0</v>
      </c>
      <c r="Q138" s="208"/>
      <c r="R138" s="209">
        <f>SUM(R139:R143)</f>
        <v>0</v>
      </c>
      <c r="S138" s="208"/>
      <c r="T138" s="210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87</v>
      </c>
      <c r="AT138" s="212" t="s">
        <v>77</v>
      </c>
      <c r="AU138" s="212" t="s">
        <v>87</v>
      </c>
      <c r="AY138" s="211" t="s">
        <v>258</v>
      </c>
      <c r="BK138" s="213">
        <f>SUM(BK139:BK143)</f>
        <v>0</v>
      </c>
    </row>
    <row r="139" s="2" customFormat="1" ht="24.15" customHeight="1">
      <c r="A139" s="40"/>
      <c r="B139" s="41"/>
      <c r="C139" s="279" t="s">
        <v>624</v>
      </c>
      <c r="D139" s="279" t="s">
        <v>419</v>
      </c>
      <c r="E139" s="280" t="s">
        <v>2804</v>
      </c>
      <c r="F139" s="281" t="s">
        <v>2805</v>
      </c>
      <c r="G139" s="282" t="s">
        <v>1058</v>
      </c>
      <c r="H139" s="283">
        <v>1</v>
      </c>
      <c r="I139" s="284"/>
      <c r="J139" s="285">
        <f>ROUND(I139*H139,2)</f>
        <v>0</v>
      </c>
      <c r="K139" s="281" t="s">
        <v>35</v>
      </c>
      <c r="L139" s="286"/>
      <c r="M139" s="287" t="s">
        <v>35</v>
      </c>
      <c r="N139" s="288" t="s">
        <v>49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539</v>
      </c>
      <c r="AT139" s="227" t="s">
        <v>419</v>
      </c>
      <c r="AU139" s="227" t="s">
        <v>126</v>
      </c>
      <c r="AY139" s="19" t="s">
        <v>258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85</v>
      </c>
      <c r="BK139" s="228">
        <f>ROUND(I139*H139,2)</f>
        <v>0</v>
      </c>
      <c r="BL139" s="19" t="s">
        <v>425</v>
      </c>
      <c r="BM139" s="227" t="s">
        <v>2806</v>
      </c>
    </row>
    <row r="140" s="2" customFormat="1" ht="21.75" customHeight="1">
      <c r="A140" s="40"/>
      <c r="B140" s="41"/>
      <c r="C140" s="279" t="s">
        <v>629</v>
      </c>
      <c r="D140" s="279" t="s">
        <v>419</v>
      </c>
      <c r="E140" s="280" t="s">
        <v>2807</v>
      </c>
      <c r="F140" s="281" t="s">
        <v>2808</v>
      </c>
      <c r="G140" s="282" t="s">
        <v>124</v>
      </c>
      <c r="H140" s="283">
        <v>3</v>
      </c>
      <c r="I140" s="284"/>
      <c r="J140" s="285">
        <f>ROUND(I140*H140,2)</f>
        <v>0</v>
      </c>
      <c r="K140" s="281" t="s">
        <v>35</v>
      </c>
      <c r="L140" s="286"/>
      <c r="M140" s="287" t="s">
        <v>35</v>
      </c>
      <c r="N140" s="288" t="s">
        <v>49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539</v>
      </c>
      <c r="AT140" s="227" t="s">
        <v>419</v>
      </c>
      <c r="AU140" s="227" t="s">
        <v>126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425</v>
      </c>
      <c r="BM140" s="227" t="s">
        <v>2809</v>
      </c>
    </row>
    <row r="141" s="2" customFormat="1" ht="16.5" customHeight="1">
      <c r="A141" s="40"/>
      <c r="B141" s="41"/>
      <c r="C141" s="279" t="s">
        <v>634</v>
      </c>
      <c r="D141" s="279" t="s">
        <v>419</v>
      </c>
      <c r="E141" s="280" t="s">
        <v>2810</v>
      </c>
      <c r="F141" s="281" t="s">
        <v>2746</v>
      </c>
      <c r="G141" s="282" t="s">
        <v>1740</v>
      </c>
      <c r="H141" s="283">
        <v>0.5</v>
      </c>
      <c r="I141" s="284"/>
      <c r="J141" s="285">
        <f>ROUND(I141*H141,2)</f>
        <v>0</v>
      </c>
      <c r="K141" s="281" t="s">
        <v>35</v>
      </c>
      <c r="L141" s="286"/>
      <c r="M141" s="287" t="s">
        <v>35</v>
      </c>
      <c r="N141" s="288" t="s">
        <v>49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539</v>
      </c>
      <c r="AT141" s="227" t="s">
        <v>419</v>
      </c>
      <c r="AU141" s="227" t="s">
        <v>126</v>
      </c>
      <c r="AY141" s="19" t="s">
        <v>258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85</v>
      </c>
      <c r="BK141" s="228">
        <f>ROUND(I141*H141,2)</f>
        <v>0</v>
      </c>
      <c r="BL141" s="19" t="s">
        <v>425</v>
      </c>
      <c r="BM141" s="227" t="s">
        <v>2811</v>
      </c>
    </row>
    <row r="142" s="2" customFormat="1" ht="16.5" customHeight="1">
      <c r="A142" s="40"/>
      <c r="B142" s="41"/>
      <c r="C142" s="279" t="s">
        <v>640</v>
      </c>
      <c r="D142" s="279" t="s">
        <v>419</v>
      </c>
      <c r="E142" s="280" t="s">
        <v>2812</v>
      </c>
      <c r="F142" s="281" t="s">
        <v>2749</v>
      </c>
      <c r="G142" s="282" t="s">
        <v>1740</v>
      </c>
      <c r="H142" s="283">
        <v>1</v>
      </c>
      <c r="I142" s="284"/>
      <c r="J142" s="285">
        <f>ROUND(I142*H142,2)</f>
        <v>0</v>
      </c>
      <c r="K142" s="281" t="s">
        <v>35</v>
      </c>
      <c r="L142" s="286"/>
      <c r="M142" s="287" t="s">
        <v>35</v>
      </c>
      <c r="N142" s="288" t="s">
        <v>49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539</v>
      </c>
      <c r="AT142" s="227" t="s">
        <v>419</v>
      </c>
      <c r="AU142" s="227" t="s">
        <v>126</v>
      </c>
      <c r="AY142" s="19" t="s">
        <v>258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85</v>
      </c>
      <c r="BK142" s="228">
        <f>ROUND(I142*H142,2)</f>
        <v>0</v>
      </c>
      <c r="BL142" s="19" t="s">
        <v>425</v>
      </c>
      <c r="BM142" s="227" t="s">
        <v>2813</v>
      </c>
    </row>
    <row r="143" s="2" customFormat="1" ht="16.5" customHeight="1">
      <c r="A143" s="40"/>
      <c r="B143" s="41"/>
      <c r="C143" s="216" t="s">
        <v>645</v>
      </c>
      <c r="D143" s="216" t="s">
        <v>260</v>
      </c>
      <c r="E143" s="217" t="s">
        <v>2814</v>
      </c>
      <c r="F143" s="218" t="s">
        <v>2815</v>
      </c>
      <c r="G143" s="219" t="s">
        <v>1002</v>
      </c>
      <c r="H143" s="220">
        <v>1</v>
      </c>
      <c r="I143" s="221"/>
      <c r="J143" s="222">
        <f>ROUND(I143*H143,2)</f>
        <v>0</v>
      </c>
      <c r="K143" s="218" t="s">
        <v>35</v>
      </c>
      <c r="L143" s="46"/>
      <c r="M143" s="223" t="s">
        <v>35</v>
      </c>
      <c r="N143" s="224" t="s">
        <v>49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425</v>
      </c>
      <c r="AT143" s="227" t="s">
        <v>260</v>
      </c>
      <c r="AU143" s="227" t="s">
        <v>126</v>
      </c>
      <c r="AY143" s="19" t="s">
        <v>258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85</v>
      </c>
      <c r="BK143" s="228">
        <f>ROUND(I143*H143,2)</f>
        <v>0</v>
      </c>
      <c r="BL143" s="19" t="s">
        <v>425</v>
      </c>
      <c r="BM143" s="227" t="s">
        <v>2816</v>
      </c>
    </row>
    <row r="144" s="12" customFormat="1" ht="20.88" customHeight="1">
      <c r="A144" s="12"/>
      <c r="B144" s="200"/>
      <c r="C144" s="201"/>
      <c r="D144" s="202" t="s">
        <v>77</v>
      </c>
      <c r="E144" s="214" t="s">
        <v>2817</v>
      </c>
      <c r="F144" s="214" t="s">
        <v>2818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0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87</v>
      </c>
      <c r="AT144" s="212" t="s">
        <v>77</v>
      </c>
      <c r="AU144" s="212" t="s">
        <v>87</v>
      </c>
      <c r="AY144" s="211" t="s">
        <v>258</v>
      </c>
      <c r="BK144" s="213">
        <f>BK145</f>
        <v>0</v>
      </c>
    </row>
    <row r="145" s="2" customFormat="1" ht="33" customHeight="1">
      <c r="A145" s="40"/>
      <c r="B145" s="41"/>
      <c r="C145" s="216" t="s">
        <v>650</v>
      </c>
      <c r="D145" s="216" t="s">
        <v>260</v>
      </c>
      <c r="E145" s="217" t="s">
        <v>2819</v>
      </c>
      <c r="F145" s="218" t="s">
        <v>2820</v>
      </c>
      <c r="G145" s="219" t="s">
        <v>117</v>
      </c>
      <c r="H145" s="220">
        <v>65</v>
      </c>
      <c r="I145" s="221"/>
      <c r="J145" s="222">
        <f>ROUND(I145*H145,2)</f>
        <v>0</v>
      </c>
      <c r="K145" s="218" t="s">
        <v>35</v>
      </c>
      <c r="L145" s="46"/>
      <c r="M145" s="223" t="s">
        <v>35</v>
      </c>
      <c r="N145" s="224" t="s">
        <v>49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425</v>
      </c>
      <c r="AT145" s="227" t="s">
        <v>260</v>
      </c>
      <c r="AU145" s="227" t="s">
        <v>126</v>
      </c>
      <c r="AY145" s="19" t="s">
        <v>258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85</v>
      </c>
      <c r="BK145" s="228">
        <f>ROUND(I145*H145,2)</f>
        <v>0</v>
      </c>
      <c r="BL145" s="19" t="s">
        <v>425</v>
      </c>
      <c r="BM145" s="227" t="s">
        <v>873</v>
      </c>
    </row>
    <row r="146" s="12" customFormat="1" ht="20.88" customHeight="1">
      <c r="A146" s="12"/>
      <c r="B146" s="200"/>
      <c r="C146" s="201"/>
      <c r="D146" s="202" t="s">
        <v>77</v>
      </c>
      <c r="E146" s="214" t="s">
        <v>2821</v>
      </c>
      <c r="F146" s="214" t="s">
        <v>2822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87</v>
      </c>
      <c r="AT146" s="212" t="s">
        <v>77</v>
      </c>
      <c r="AU146" s="212" t="s">
        <v>87</v>
      </c>
      <c r="AY146" s="211" t="s">
        <v>258</v>
      </c>
      <c r="BK146" s="213">
        <f>SUM(BK147:BK148)</f>
        <v>0</v>
      </c>
    </row>
    <row r="147" s="2" customFormat="1" ht="24.15" customHeight="1">
      <c r="A147" s="40"/>
      <c r="B147" s="41"/>
      <c r="C147" s="216" t="s">
        <v>656</v>
      </c>
      <c r="D147" s="216" t="s">
        <v>260</v>
      </c>
      <c r="E147" s="217" t="s">
        <v>2823</v>
      </c>
      <c r="F147" s="218" t="s">
        <v>2824</v>
      </c>
      <c r="G147" s="219" t="s">
        <v>117</v>
      </c>
      <c r="H147" s="220">
        <v>15</v>
      </c>
      <c r="I147" s="221"/>
      <c r="J147" s="222">
        <f>ROUND(I147*H147,2)</f>
        <v>0</v>
      </c>
      <c r="K147" s="218" t="s">
        <v>35</v>
      </c>
      <c r="L147" s="46"/>
      <c r="M147" s="223" t="s">
        <v>35</v>
      </c>
      <c r="N147" s="224" t="s">
        <v>49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425</v>
      </c>
      <c r="AT147" s="227" t="s">
        <v>260</v>
      </c>
      <c r="AU147" s="227" t="s">
        <v>126</v>
      </c>
      <c r="AY147" s="19" t="s">
        <v>258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85</v>
      </c>
      <c r="BK147" s="228">
        <f>ROUND(I147*H147,2)</f>
        <v>0</v>
      </c>
      <c r="BL147" s="19" t="s">
        <v>425</v>
      </c>
      <c r="BM147" s="227" t="s">
        <v>888</v>
      </c>
    </row>
    <row r="148" s="2" customFormat="1" ht="24.15" customHeight="1">
      <c r="A148" s="40"/>
      <c r="B148" s="41"/>
      <c r="C148" s="216" t="s">
        <v>662</v>
      </c>
      <c r="D148" s="216" t="s">
        <v>260</v>
      </c>
      <c r="E148" s="217" t="s">
        <v>2825</v>
      </c>
      <c r="F148" s="218" t="s">
        <v>2826</v>
      </c>
      <c r="G148" s="219" t="s">
        <v>117</v>
      </c>
      <c r="H148" s="220">
        <v>60</v>
      </c>
      <c r="I148" s="221"/>
      <c r="J148" s="222">
        <f>ROUND(I148*H148,2)</f>
        <v>0</v>
      </c>
      <c r="K148" s="218" t="s">
        <v>35</v>
      </c>
      <c r="L148" s="46"/>
      <c r="M148" s="223" t="s">
        <v>35</v>
      </c>
      <c r="N148" s="224" t="s">
        <v>49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425</v>
      </c>
      <c r="AT148" s="227" t="s">
        <v>260</v>
      </c>
      <c r="AU148" s="227" t="s">
        <v>126</v>
      </c>
      <c r="AY148" s="19" t="s">
        <v>258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85</v>
      </c>
      <c r="BK148" s="228">
        <f>ROUND(I148*H148,2)</f>
        <v>0</v>
      </c>
      <c r="BL148" s="19" t="s">
        <v>425</v>
      </c>
      <c r="BM148" s="227" t="s">
        <v>2827</v>
      </c>
    </row>
    <row r="149" s="12" customFormat="1" ht="20.88" customHeight="1">
      <c r="A149" s="12"/>
      <c r="B149" s="200"/>
      <c r="C149" s="201"/>
      <c r="D149" s="202" t="s">
        <v>77</v>
      </c>
      <c r="E149" s="214" t="s">
        <v>2828</v>
      </c>
      <c r="F149" s="214" t="s">
        <v>2010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SUM(P150:P153)</f>
        <v>0</v>
      </c>
      <c r="Q149" s="208"/>
      <c r="R149" s="209">
        <f>SUM(R150:R153)</f>
        <v>0</v>
      </c>
      <c r="S149" s="208"/>
      <c r="T149" s="210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87</v>
      </c>
      <c r="AT149" s="212" t="s">
        <v>77</v>
      </c>
      <c r="AU149" s="212" t="s">
        <v>87</v>
      </c>
      <c r="AY149" s="211" t="s">
        <v>258</v>
      </c>
      <c r="BK149" s="213">
        <f>SUM(BK150:BK153)</f>
        <v>0</v>
      </c>
    </row>
    <row r="150" s="2" customFormat="1" ht="16.5" customHeight="1">
      <c r="A150" s="40"/>
      <c r="B150" s="41"/>
      <c r="C150" s="216" t="s">
        <v>667</v>
      </c>
      <c r="D150" s="216" t="s">
        <v>260</v>
      </c>
      <c r="E150" s="217" t="s">
        <v>2829</v>
      </c>
      <c r="F150" s="218" t="s">
        <v>2830</v>
      </c>
      <c r="G150" s="219" t="s">
        <v>2831</v>
      </c>
      <c r="H150" s="220">
        <v>20</v>
      </c>
      <c r="I150" s="221"/>
      <c r="J150" s="222">
        <f>ROUND(I150*H150,2)</f>
        <v>0</v>
      </c>
      <c r="K150" s="218" t="s">
        <v>35</v>
      </c>
      <c r="L150" s="46"/>
      <c r="M150" s="223" t="s">
        <v>35</v>
      </c>
      <c r="N150" s="224" t="s">
        <v>49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425</v>
      </c>
      <c r="AT150" s="227" t="s">
        <v>260</v>
      </c>
      <c r="AU150" s="227" t="s">
        <v>126</v>
      </c>
      <c r="AY150" s="19" t="s">
        <v>258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85</v>
      </c>
      <c r="BK150" s="228">
        <f>ROUND(I150*H150,2)</f>
        <v>0</v>
      </c>
      <c r="BL150" s="19" t="s">
        <v>425</v>
      </c>
      <c r="BM150" s="227" t="s">
        <v>903</v>
      </c>
    </row>
    <row r="151" s="2" customFormat="1" ht="16.5" customHeight="1">
      <c r="A151" s="40"/>
      <c r="B151" s="41"/>
      <c r="C151" s="216" t="s">
        <v>674</v>
      </c>
      <c r="D151" s="216" t="s">
        <v>260</v>
      </c>
      <c r="E151" s="217" t="s">
        <v>2832</v>
      </c>
      <c r="F151" s="218" t="s">
        <v>2833</v>
      </c>
      <c r="G151" s="219" t="s">
        <v>2831</v>
      </c>
      <c r="H151" s="220">
        <v>12</v>
      </c>
      <c r="I151" s="221"/>
      <c r="J151" s="222">
        <f>ROUND(I151*H151,2)</f>
        <v>0</v>
      </c>
      <c r="K151" s="218" t="s">
        <v>35</v>
      </c>
      <c r="L151" s="46"/>
      <c r="M151" s="223" t="s">
        <v>35</v>
      </c>
      <c r="N151" s="224" t="s">
        <v>49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425</v>
      </c>
      <c r="AT151" s="227" t="s">
        <v>260</v>
      </c>
      <c r="AU151" s="227" t="s">
        <v>126</v>
      </c>
      <c r="AY151" s="19" t="s">
        <v>258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85</v>
      </c>
      <c r="BK151" s="228">
        <f>ROUND(I151*H151,2)</f>
        <v>0</v>
      </c>
      <c r="BL151" s="19" t="s">
        <v>425</v>
      </c>
      <c r="BM151" s="227" t="s">
        <v>916</v>
      </c>
    </row>
    <row r="152" s="2" customFormat="1" ht="16.5" customHeight="1">
      <c r="A152" s="40"/>
      <c r="B152" s="41"/>
      <c r="C152" s="216" t="s">
        <v>679</v>
      </c>
      <c r="D152" s="216" t="s">
        <v>260</v>
      </c>
      <c r="E152" s="217" t="s">
        <v>2834</v>
      </c>
      <c r="F152" s="218" t="s">
        <v>2835</v>
      </c>
      <c r="G152" s="219" t="s">
        <v>2831</v>
      </c>
      <c r="H152" s="220">
        <v>12</v>
      </c>
      <c r="I152" s="221"/>
      <c r="J152" s="222">
        <f>ROUND(I152*H152,2)</f>
        <v>0</v>
      </c>
      <c r="K152" s="218" t="s">
        <v>35</v>
      </c>
      <c r="L152" s="46"/>
      <c r="M152" s="223" t="s">
        <v>35</v>
      </c>
      <c r="N152" s="224" t="s">
        <v>49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425</v>
      </c>
      <c r="AT152" s="227" t="s">
        <v>260</v>
      </c>
      <c r="AU152" s="227" t="s">
        <v>126</v>
      </c>
      <c r="AY152" s="19" t="s">
        <v>258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85</v>
      </c>
      <c r="BK152" s="228">
        <f>ROUND(I152*H152,2)</f>
        <v>0</v>
      </c>
      <c r="BL152" s="19" t="s">
        <v>425</v>
      </c>
      <c r="BM152" s="227" t="s">
        <v>931</v>
      </c>
    </row>
    <row r="153" s="2" customFormat="1" ht="16.5" customHeight="1">
      <c r="A153" s="40"/>
      <c r="B153" s="41"/>
      <c r="C153" s="216" t="s">
        <v>685</v>
      </c>
      <c r="D153" s="216" t="s">
        <v>260</v>
      </c>
      <c r="E153" s="217" t="s">
        <v>2836</v>
      </c>
      <c r="F153" s="218" t="s">
        <v>2837</v>
      </c>
      <c r="G153" s="219" t="s">
        <v>2831</v>
      </c>
      <c r="H153" s="220">
        <v>1</v>
      </c>
      <c r="I153" s="221"/>
      <c r="J153" s="222">
        <f>ROUND(I153*H153,2)</f>
        <v>0</v>
      </c>
      <c r="K153" s="218" t="s">
        <v>35</v>
      </c>
      <c r="L153" s="46"/>
      <c r="M153" s="290" t="s">
        <v>35</v>
      </c>
      <c r="N153" s="291" t="s">
        <v>49</v>
      </c>
      <c r="O153" s="292"/>
      <c r="P153" s="293">
        <f>O153*H153</f>
        <v>0</v>
      </c>
      <c r="Q153" s="293">
        <v>0</v>
      </c>
      <c r="R153" s="293">
        <f>Q153*H153</f>
        <v>0</v>
      </c>
      <c r="S153" s="293">
        <v>0</v>
      </c>
      <c r="T153" s="29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425</v>
      </c>
      <c r="AT153" s="227" t="s">
        <v>260</v>
      </c>
      <c r="AU153" s="227" t="s">
        <v>126</v>
      </c>
      <c r="AY153" s="19" t="s">
        <v>258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85</v>
      </c>
      <c r="BK153" s="228">
        <f>ROUND(I153*H153,2)</f>
        <v>0</v>
      </c>
      <c r="BL153" s="19" t="s">
        <v>425</v>
      </c>
      <c r="BM153" s="227" t="s">
        <v>941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ON3R9H3ud17ApSq5+YPblPREoFpM+u8W7V/OGgpazrp4jvXkJDfZQP5BkB6ufPsLboMRQ9V//U01p0rKuHvJiw==" hashValue="VUbv8Fwz/A5P76FmQD6Se4qUWIXf5t/0uwrzVDMBJpOYsQTp0u4LfVHu33SN/nkEADNm2vzWRo25f0DUMPh61w==" algorithmName="SHA-512" password="CC35"/>
  <autoFilter ref="C86:K153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2838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ROUND((SUM(BE82:BE169)),  2)</f>
        <v>0</v>
      </c>
      <c r="G33" s="40"/>
      <c r="H33" s="40"/>
      <c r="I33" s="161">
        <v>0.20999999999999999</v>
      </c>
      <c r="J33" s="160">
        <f>ROUND(((SUM(BE82:BE169))*I33),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ROUND((SUM(BF82:BF169)),  2)</f>
        <v>0</v>
      </c>
      <c r="G34" s="40"/>
      <c r="H34" s="40"/>
      <c r="I34" s="161">
        <v>0.14999999999999999</v>
      </c>
      <c r="J34" s="160">
        <f>ROUND(((SUM(BF82:BF169))*I34),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ROUND((SUM(BG82:BG169)),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ROUND((SUM(BH82:BH169)),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ROUND((SUM(BI82:BI169)),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D.1.4.04 - ÚT, Chlad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2839</v>
      </c>
      <c r="E60" s="181"/>
      <c r="F60" s="181"/>
      <c r="G60" s="181"/>
      <c r="H60" s="181"/>
      <c r="I60" s="181"/>
      <c r="J60" s="182">
        <f>J83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2840</v>
      </c>
      <c r="E61" s="186"/>
      <c r="F61" s="186"/>
      <c r="G61" s="186"/>
      <c r="H61" s="186"/>
      <c r="I61" s="186"/>
      <c r="J61" s="187">
        <f>J84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27"/>
      <c r="D62" s="185" t="s">
        <v>2841</v>
      </c>
      <c r="E62" s="186"/>
      <c r="F62" s="186"/>
      <c r="G62" s="186"/>
      <c r="H62" s="186"/>
      <c r="I62" s="186"/>
      <c r="J62" s="187">
        <f>J151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243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3" t="str">
        <f>E7</f>
        <v>ZŠ Beroun - Tělocvična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D.1.4.04 - ÚT, Chlad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Preislerova 1335, 266 01 Beroun</v>
      </c>
      <c r="G76" s="42"/>
      <c r="H76" s="42"/>
      <c r="I76" s="34" t="s">
        <v>24</v>
      </c>
      <c r="J76" s="74" t="str">
        <f>IF(J12="","",J12)</f>
        <v>6. 4. 2023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26</v>
      </c>
      <c r="D78" s="42"/>
      <c r="E78" s="42"/>
      <c r="F78" s="29" t="str">
        <f>E15</f>
        <v>Město Beroun</v>
      </c>
      <c r="G78" s="42"/>
      <c r="H78" s="42"/>
      <c r="I78" s="34" t="s">
        <v>34</v>
      </c>
      <c r="J78" s="38" t="str">
        <f>E21</f>
        <v>Ing. Luboš Rajniš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>QSB s.r.o.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9"/>
      <c r="B81" s="190"/>
      <c r="C81" s="191" t="s">
        <v>244</v>
      </c>
      <c r="D81" s="192" t="s">
        <v>63</v>
      </c>
      <c r="E81" s="192" t="s">
        <v>59</v>
      </c>
      <c r="F81" s="192" t="s">
        <v>60</v>
      </c>
      <c r="G81" s="192" t="s">
        <v>245</v>
      </c>
      <c r="H81" s="192" t="s">
        <v>246</v>
      </c>
      <c r="I81" s="192" t="s">
        <v>247</v>
      </c>
      <c r="J81" s="192" t="s">
        <v>216</v>
      </c>
      <c r="K81" s="193" t="s">
        <v>248</v>
      </c>
      <c r="L81" s="194"/>
      <c r="M81" s="94" t="s">
        <v>35</v>
      </c>
      <c r="N81" s="95" t="s">
        <v>48</v>
      </c>
      <c r="O81" s="95" t="s">
        <v>249</v>
      </c>
      <c r="P81" s="95" t="s">
        <v>250</v>
      </c>
      <c r="Q81" s="95" t="s">
        <v>251</v>
      </c>
      <c r="R81" s="95" t="s">
        <v>252</v>
      </c>
      <c r="S81" s="95" t="s">
        <v>253</v>
      </c>
      <c r="T81" s="96" t="s">
        <v>254</v>
      </c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</row>
    <row r="82" s="2" customFormat="1" ht="22.8" customHeight="1">
      <c r="A82" s="40"/>
      <c r="B82" s="41"/>
      <c r="C82" s="101" t="s">
        <v>255</v>
      </c>
      <c r="D82" s="42"/>
      <c r="E82" s="42"/>
      <c r="F82" s="42"/>
      <c r="G82" s="42"/>
      <c r="H82" s="42"/>
      <c r="I82" s="42"/>
      <c r="J82" s="195">
        <f>BK82</f>
        <v>0</v>
      </c>
      <c r="K82" s="42"/>
      <c r="L82" s="46"/>
      <c r="M82" s="97"/>
      <c r="N82" s="196"/>
      <c r="O82" s="98"/>
      <c r="P82" s="197">
        <f>P83</f>
        <v>0</v>
      </c>
      <c r="Q82" s="98"/>
      <c r="R82" s="197">
        <f>R83</f>
        <v>0</v>
      </c>
      <c r="S82" s="98"/>
      <c r="T82" s="19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77</v>
      </c>
      <c r="AU82" s="19" t="s">
        <v>217</v>
      </c>
      <c r="BK82" s="199">
        <f>BK83</f>
        <v>0</v>
      </c>
    </row>
    <row r="83" s="12" customFormat="1" ht="25.92" customHeight="1">
      <c r="A83" s="12"/>
      <c r="B83" s="200"/>
      <c r="C83" s="201"/>
      <c r="D83" s="202" t="s">
        <v>77</v>
      </c>
      <c r="E83" s="203" t="s">
        <v>1173</v>
      </c>
      <c r="F83" s="203" t="s">
        <v>1173</v>
      </c>
      <c r="G83" s="201"/>
      <c r="H83" s="201"/>
      <c r="I83" s="204"/>
      <c r="J83" s="205">
        <f>BK83</f>
        <v>0</v>
      </c>
      <c r="K83" s="201"/>
      <c r="L83" s="206"/>
      <c r="M83" s="207"/>
      <c r="N83" s="208"/>
      <c r="O83" s="208"/>
      <c r="P83" s="209">
        <f>P84</f>
        <v>0</v>
      </c>
      <c r="Q83" s="208"/>
      <c r="R83" s="209">
        <f>R84</f>
        <v>0</v>
      </c>
      <c r="S83" s="208"/>
      <c r="T83" s="21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87</v>
      </c>
      <c r="AT83" s="212" t="s">
        <v>77</v>
      </c>
      <c r="AU83" s="212" t="s">
        <v>78</v>
      </c>
      <c r="AY83" s="211" t="s">
        <v>258</v>
      </c>
      <c r="BK83" s="213">
        <f>BK84</f>
        <v>0</v>
      </c>
    </row>
    <row r="84" s="12" customFormat="1" ht="22.8" customHeight="1">
      <c r="A84" s="12"/>
      <c r="B84" s="200"/>
      <c r="C84" s="201"/>
      <c r="D84" s="202" t="s">
        <v>77</v>
      </c>
      <c r="E84" s="214" t="s">
        <v>2842</v>
      </c>
      <c r="F84" s="214" t="s">
        <v>2843</v>
      </c>
      <c r="G84" s="201"/>
      <c r="H84" s="201"/>
      <c r="I84" s="204"/>
      <c r="J84" s="215">
        <f>BK84</f>
        <v>0</v>
      </c>
      <c r="K84" s="201"/>
      <c r="L84" s="206"/>
      <c r="M84" s="207"/>
      <c r="N84" s="208"/>
      <c r="O84" s="208"/>
      <c r="P84" s="209">
        <f>P85+SUM(P86:P151)</f>
        <v>0</v>
      </c>
      <c r="Q84" s="208"/>
      <c r="R84" s="209">
        <f>R85+SUM(R86:R151)</f>
        <v>0</v>
      </c>
      <c r="S84" s="208"/>
      <c r="T84" s="210">
        <f>T85+SUM(T86:T151)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87</v>
      </c>
      <c r="AT84" s="212" t="s">
        <v>77</v>
      </c>
      <c r="AU84" s="212" t="s">
        <v>85</v>
      </c>
      <c r="AY84" s="211" t="s">
        <v>258</v>
      </c>
      <c r="BK84" s="213">
        <f>BK85+SUM(BK86:BK151)</f>
        <v>0</v>
      </c>
    </row>
    <row r="85" s="2" customFormat="1" ht="24.15" customHeight="1">
      <c r="A85" s="40"/>
      <c r="B85" s="41"/>
      <c r="C85" s="216" t="s">
        <v>85</v>
      </c>
      <c r="D85" s="216" t="s">
        <v>260</v>
      </c>
      <c r="E85" s="217" t="s">
        <v>2844</v>
      </c>
      <c r="F85" s="218" t="s">
        <v>2845</v>
      </c>
      <c r="G85" s="219" t="s">
        <v>1058</v>
      </c>
      <c r="H85" s="220">
        <v>1</v>
      </c>
      <c r="I85" s="221"/>
      <c r="J85" s="222">
        <f>ROUND(I85*H85,2)</f>
        <v>0</v>
      </c>
      <c r="K85" s="218" t="s">
        <v>35</v>
      </c>
      <c r="L85" s="46"/>
      <c r="M85" s="223" t="s">
        <v>35</v>
      </c>
      <c r="N85" s="224" t="s">
        <v>49</v>
      </c>
      <c r="O85" s="86"/>
      <c r="P85" s="225">
        <f>O85*H85</f>
        <v>0</v>
      </c>
      <c r="Q85" s="225">
        <v>0</v>
      </c>
      <c r="R85" s="225">
        <f>Q85*H85</f>
        <v>0</v>
      </c>
      <c r="S85" s="225">
        <v>0</v>
      </c>
      <c r="T85" s="22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7" t="s">
        <v>425</v>
      </c>
      <c r="AT85" s="227" t="s">
        <v>260</v>
      </c>
      <c r="AU85" s="227" t="s">
        <v>87</v>
      </c>
      <c r="AY85" s="19" t="s">
        <v>258</v>
      </c>
      <c r="BE85" s="228">
        <f>IF(N85="základní",J85,0)</f>
        <v>0</v>
      </c>
      <c r="BF85" s="228">
        <f>IF(N85="snížená",J85,0)</f>
        <v>0</v>
      </c>
      <c r="BG85" s="228">
        <f>IF(N85="zákl. přenesená",J85,0)</f>
        <v>0</v>
      </c>
      <c r="BH85" s="228">
        <f>IF(N85="sníž. přenesená",J85,0)</f>
        <v>0</v>
      </c>
      <c r="BI85" s="228">
        <f>IF(N85="nulová",J85,0)</f>
        <v>0</v>
      </c>
      <c r="BJ85" s="19" t="s">
        <v>85</v>
      </c>
      <c r="BK85" s="228">
        <f>ROUND(I85*H85,2)</f>
        <v>0</v>
      </c>
      <c r="BL85" s="19" t="s">
        <v>425</v>
      </c>
      <c r="BM85" s="227" t="s">
        <v>87</v>
      </c>
    </row>
    <row r="86" s="2" customFormat="1">
      <c r="A86" s="40"/>
      <c r="B86" s="41"/>
      <c r="C86" s="42"/>
      <c r="D86" s="229" t="s">
        <v>265</v>
      </c>
      <c r="E86" s="42"/>
      <c r="F86" s="230" t="s">
        <v>2846</v>
      </c>
      <c r="G86" s="42"/>
      <c r="H86" s="42"/>
      <c r="I86" s="231"/>
      <c r="J86" s="42"/>
      <c r="K86" s="42"/>
      <c r="L86" s="46"/>
      <c r="M86" s="232"/>
      <c r="N86" s="23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265</v>
      </c>
      <c r="AU86" s="19" t="s">
        <v>87</v>
      </c>
    </row>
    <row r="87" s="2" customFormat="1" ht="37.8" customHeight="1">
      <c r="A87" s="40"/>
      <c r="B87" s="41"/>
      <c r="C87" s="216" t="s">
        <v>87</v>
      </c>
      <c r="D87" s="216" t="s">
        <v>260</v>
      </c>
      <c r="E87" s="217" t="s">
        <v>2847</v>
      </c>
      <c r="F87" s="218" t="s">
        <v>2848</v>
      </c>
      <c r="G87" s="219" t="s">
        <v>1058</v>
      </c>
      <c r="H87" s="220">
        <v>1</v>
      </c>
      <c r="I87" s="221"/>
      <c r="J87" s="222">
        <f>ROUND(I87*H87,2)</f>
        <v>0</v>
      </c>
      <c r="K87" s="218" t="s">
        <v>35</v>
      </c>
      <c r="L87" s="46"/>
      <c r="M87" s="223" t="s">
        <v>35</v>
      </c>
      <c r="N87" s="224" t="s">
        <v>49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425</v>
      </c>
      <c r="AT87" s="227" t="s">
        <v>260</v>
      </c>
      <c r="AU87" s="227" t="s">
        <v>87</v>
      </c>
      <c r="AY87" s="19" t="s">
        <v>258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85</v>
      </c>
      <c r="BK87" s="228">
        <f>ROUND(I87*H87,2)</f>
        <v>0</v>
      </c>
      <c r="BL87" s="19" t="s">
        <v>425</v>
      </c>
      <c r="BM87" s="227" t="s">
        <v>263</v>
      </c>
    </row>
    <row r="88" s="2" customFormat="1" ht="37.8" customHeight="1">
      <c r="A88" s="40"/>
      <c r="B88" s="41"/>
      <c r="C88" s="216" t="s">
        <v>126</v>
      </c>
      <c r="D88" s="216" t="s">
        <v>260</v>
      </c>
      <c r="E88" s="217" t="s">
        <v>2849</v>
      </c>
      <c r="F88" s="218" t="s">
        <v>2850</v>
      </c>
      <c r="G88" s="219" t="s">
        <v>1058</v>
      </c>
      <c r="H88" s="220">
        <v>2</v>
      </c>
      <c r="I88" s="221"/>
      <c r="J88" s="222">
        <f>ROUND(I88*H88,2)</f>
        <v>0</v>
      </c>
      <c r="K88" s="218" t="s">
        <v>35</v>
      </c>
      <c r="L88" s="46"/>
      <c r="M88" s="223" t="s">
        <v>35</v>
      </c>
      <c r="N88" s="224" t="s">
        <v>49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425</v>
      </c>
      <c r="AT88" s="227" t="s">
        <v>260</v>
      </c>
      <c r="AU88" s="227" t="s">
        <v>87</v>
      </c>
      <c r="AY88" s="19" t="s">
        <v>258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85</v>
      </c>
      <c r="BK88" s="228">
        <f>ROUND(I88*H88,2)</f>
        <v>0</v>
      </c>
      <c r="BL88" s="19" t="s">
        <v>425</v>
      </c>
      <c r="BM88" s="227" t="s">
        <v>205</v>
      </c>
    </row>
    <row r="89" s="2" customFormat="1">
      <c r="A89" s="40"/>
      <c r="B89" s="41"/>
      <c r="C89" s="42"/>
      <c r="D89" s="229" t="s">
        <v>265</v>
      </c>
      <c r="E89" s="42"/>
      <c r="F89" s="230" t="s">
        <v>2851</v>
      </c>
      <c r="G89" s="42"/>
      <c r="H89" s="42"/>
      <c r="I89" s="231"/>
      <c r="J89" s="42"/>
      <c r="K89" s="42"/>
      <c r="L89" s="46"/>
      <c r="M89" s="232"/>
      <c r="N89" s="23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265</v>
      </c>
      <c r="AU89" s="19" t="s">
        <v>87</v>
      </c>
    </row>
    <row r="90" s="2" customFormat="1" ht="37.8" customHeight="1">
      <c r="A90" s="40"/>
      <c r="B90" s="41"/>
      <c r="C90" s="216" t="s">
        <v>263</v>
      </c>
      <c r="D90" s="216" t="s">
        <v>260</v>
      </c>
      <c r="E90" s="217" t="s">
        <v>2852</v>
      </c>
      <c r="F90" s="218" t="s">
        <v>2853</v>
      </c>
      <c r="G90" s="219" t="s">
        <v>1058</v>
      </c>
      <c r="H90" s="220">
        <v>2</v>
      </c>
      <c r="I90" s="221"/>
      <c r="J90" s="222">
        <f>ROUND(I90*H90,2)</f>
        <v>0</v>
      </c>
      <c r="K90" s="218" t="s">
        <v>35</v>
      </c>
      <c r="L90" s="46"/>
      <c r="M90" s="223" t="s">
        <v>35</v>
      </c>
      <c r="N90" s="224" t="s">
        <v>49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425</v>
      </c>
      <c r="AT90" s="227" t="s">
        <v>260</v>
      </c>
      <c r="AU90" s="227" t="s">
        <v>87</v>
      </c>
      <c r="AY90" s="19" t="s">
        <v>258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85</v>
      </c>
      <c r="BK90" s="228">
        <f>ROUND(I90*H90,2)</f>
        <v>0</v>
      </c>
      <c r="BL90" s="19" t="s">
        <v>425</v>
      </c>
      <c r="BM90" s="227" t="s">
        <v>197</v>
      </c>
    </row>
    <row r="91" s="2" customFormat="1" ht="37.8" customHeight="1">
      <c r="A91" s="40"/>
      <c r="B91" s="41"/>
      <c r="C91" s="216" t="s">
        <v>358</v>
      </c>
      <c r="D91" s="216" t="s">
        <v>260</v>
      </c>
      <c r="E91" s="217" t="s">
        <v>2854</v>
      </c>
      <c r="F91" s="218" t="s">
        <v>2855</v>
      </c>
      <c r="G91" s="219" t="s">
        <v>1058</v>
      </c>
      <c r="H91" s="220">
        <v>2</v>
      </c>
      <c r="I91" s="221"/>
      <c r="J91" s="222">
        <f>ROUND(I91*H91,2)</f>
        <v>0</v>
      </c>
      <c r="K91" s="218" t="s">
        <v>35</v>
      </c>
      <c r="L91" s="46"/>
      <c r="M91" s="223" t="s">
        <v>35</v>
      </c>
      <c r="N91" s="224" t="s">
        <v>49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425</v>
      </c>
      <c r="AT91" s="227" t="s">
        <v>260</v>
      </c>
      <c r="AU91" s="227" t="s">
        <v>87</v>
      </c>
      <c r="AY91" s="19" t="s">
        <v>258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85</v>
      </c>
      <c r="BK91" s="228">
        <f>ROUND(I91*H91,2)</f>
        <v>0</v>
      </c>
      <c r="BL91" s="19" t="s">
        <v>425</v>
      </c>
      <c r="BM91" s="227" t="s">
        <v>387</v>
      </c>
    </row>
    <row r="92" s="2" customFormat="1" ht="16.5" customHeight="1">
      <c r="A92" s="40"/>
      <c r="B92" s="41"/>
      <c r="C92" s="216" t="s">
        <v>205</v>
      </c>
      <c r="D92" s="216" t="s">
        <v>260</v>
      </c>
      <c r="E92" s="217" t="s">
        <v>2856</v>
      </c>
      <c r="F92" s="218" t="s">
        <v>2857</v>
      </c>
      <c r="G92" s="219" t="s">
        <v>1058</v>
      </c>
      <c r="H92" s="220">
        <v>2</v>
      </c>
      <c r="I92" s="221"/>
      <c r="J92" s="222">
        <f>ROUND(I92*H92,2)</f>
        <v>0</v>
      </c>
      <c r="K92" s="218" t="s">
        <v>35</v>
      </c>
      <c r="L92" s="46"/>
      <c r="M92" s="223" t="s">
        <v>35</v>
      </c>
      <c r="N92" s="224" t="s">
        <v>49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425</v>
      </c>
      <c r="AT92" s="227" t="s">
        <v>260</v>
      </c>
      <c r="AU92" s="227" t="s">
        <v>87</v>
      </c>
      <c r="AY92" s="19" t="s">
        <v>258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85</v>
      </c>
      <c r="BK92" s="228">
        <f>ROUND(I92*H92,2)</f>
        <v>0</v>
      </c>
      <c r="BL92" s="19" t="s">
        <v>425</v>
      </c>
      <c r="BM92" s="227" t="s">
        <v>399</v>
      </c>
    </row>
    <row r="93" s="2" customFormat="1" ht="16.5" customHeight="1">
      <c r="A93" s="40"/>
      <c r="B93" s="41"/>
      <c r="C93" s="216" t="s">
        <v>372</v>
      </c>
      <c r="D93" s="216" t="s">
        <v>260</v>
      </c>
      <c r="E93" s="217" t="s">
        <v>2856</v>
      </c>
      <c r="F93" s="218" t="s">
        <v>2857</v>
      </c>
      <c r="G93" s="219" t="s">
        <v>1058</v>
      </c>
      <c r="H93" s="220">
        <v>2</v>
      </c>
      <c r="I93" s="221"/>
      <c r="J93" s="222">
        <f>ROUND(I93*H93,2)</f>
        <v>0</v>
      </c>
      <c r="K93" s="218" t="s">
        <v>35</v>
      </c>
      <c r="L93" s="46"/>
      <c r="M93" s="223" t="s">
        <v>35</v>
      </c>
      <c r="N93" s="224" t="s">
        <v>49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425</v>
      </c>
      <c r="AT93" s="227" t="s">
        <v>260</v>
      </c>
      <c r="AU93" s="227" t="s">
        <v>87</v>
      </c>
      <c r="AY93" s="19" t="s">
        <v>258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85</v>
      </c>
      <c r="BK93" s="228">
        <f>ROUND(I93*H93,2)</f>
        <v>0</v>
      </c>
      <c r="BL93" s="19" t="s">
        <v>425</v>
      </c>
      <c r="BM93" s="227" t="s">
        <v>412</v>
      </c>
    </row>
    <row r="94" s="2" customFormat="1">
      <c r="A94" s="40"/>
      <c r="B94" s="41"/>
      <c r="C94" s="42"/>
      <c r="D94" s="229" t="s">
        <v>265</v>
      </c>
      <c r="E94" s="42"/>
      <c r="F94" s="230" t="s">
        <v>2858</v>
      </c>
      <c r="G94" s="42"/>
      <c r="H94" s="42"/>
      <c r="I94" s="231"/>
      <c r="J94" s="42"/>
      <c r="K94" s="42"/>
      <c r="L94" s="46"/>
      <c r="M94" s="232"/>
      <c r="N94" s="23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265</v>
      </c>
      <c r="AU94" s="19" t="s">
        <v>87</v>
      </c>
    </row>
    <row r="95" s="2" customFormat="1" ht="16.5" customHeight="1">
      <c r="A95" s="40"/>
      <c r="B95" s="41"/>
      <c r="C95" s="216" t="s">
        <v>197</v>
      </c>
      <c r="D95" s="216" t="s">
        <v>260</v>
      </c>
      <c r="E95" s="217" t="s">
        <v>2859</v>
      </c>
      <c r="F95" s="218" t="s">
        <v>2860</v>
      </c>
      <c r="G95" s="219" t="s">
        <v>1058</v>
      </c>
      <c r="H95" s="220">
        <v>4</v>
      </c>
      <c r="I95" s="221"/>
      <c r="J95" s="222">
        <f>ROUND(I95*H95,2)</f>
        <v>0</v>
      </c>
      <c r="K95" s="218" t="s">
        <v>35</v>
      </c>
      <c r="L95" s="46"/>
      <c r="M95" s="223" t="s">
        <v>35</v>
      </c>
      <c r="N95" s="224" t="s">
        <v>49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425</v>
      </c>
      <c r="AT95" s="227" t="s">
        <v>260</v>
      </c>
      <c r="AU95" s="227" t="s">
        <v>87</v>
      </c>
      <c r="AY95" s="19" t="s">
        <v>258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85</v>
      </c>
      <c r="BK95" s="228">
        <f>ROUND(I95*H95,2)</f>
        <v>0</v>
      </c>
      <c r="BL95" s="19" t="s">
        <v>425</v>
      </c>
      <c r="BM95" s="227" t="s">
        <v>425</v>
      </c>
    </row>
    <row r="96" s="2" customFormat="1" ht="16.5" customHeight="1">
      <c r="A96" s="40"/>
      <c r="B96" s="41"/>
      <c r="C96" s="216" t="s">
        <v>382</v>
      </c>
      <c r="D96" s="216" t="s">
        <v>260</v>
      </c>
      <c r="E96" s="217" t="s">
        <v>2861</v>
      </c>
      <c r="F96" s="218" t="s">
        <v>2862</v>
      </c>
      <c r="G96" s="219" t="s">
        <v>1058</v>
      </c>
      <c r="H96" s="220">
        <v>13</v>
      </c>
      <c r="I96" s="221"/>
      <c r="J96" s="222">
        <f>ROUND(I96*H96,2)</f>
        <v>0</v>
      </c>
      <c r="K96" s="218" t="s">
        <v>35</v>
      </c>
      <c r="L96" s="46"/>
      <c r="M96" s="223" t="s">
        <v>35</v>
      </c>
      <c r="N96" s="224" t="s">
        <v>49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425</v>
      </c>
      <c r="AT96" s="227" t="s">
        <v>260</v>
      </c>
      <c r="AU96" s="227" t="s">
        <v>87</v>
      </c>
      <c r="AY96" s="19" t="s">
        <v>258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85</v>
      </c>
      <c r="BK96" s="228">
        <f>ROUND(I96*H96,2)</f>
        <v>0</v>
      </c>
      <c r="BL96" s="19" t="s">
        <v>425</v>
      </c>
      <c r="BM96" s="227" t="s">
        <v>438</v>
      </c>
    </row>
    <row r="97" s="2" customFormat="1">
      <c r="A97" s="40"/>
      <c r="B97" s="41"/>
      <c r="C97" s="42"/>
      <c r="D97" s="229" t="s">
        <v>265</v>
      </c>
      <c r="E97" s="42"/>
      <c r="F97" s="230" t="s">
        <v>2863</v>
      </c>
      <c r="G97" s="42"/>
      <c r="H97" s="42"/>
      <c r="I97" s="231"/>
      <c r="J97" s="42"/>
      <c r="K97" s="42"/>
      <c r="L97" s="46"/>
      <c r="M97" s="232"/>
      <c r="N97" s="23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265</v>
      </c>
      <c r="AU97" s="19" t="s">
        <v>87</v>
      </c>
    </row>
    <row r="98" s="2" customFormat="1" ht="16.5" customHeight="1">
      <c r="A98" s="40"/>
      <c r="B98" s="41"/>
      <c r="C98" s="216" t="s">
        <v>387</v>
      </c>
      <c r="D98" s="216" t="s">
        <v>260</v>
      </c>
      <c r="E98" s="217" t="s">
        <v>2864</v>
      </c>
      <c r="F98" s="218" t="s">
        <v>2865</v>
      </c>
      <c r="G98" s="219" t="s">
        <v>1058</v>
      </c>
      <c r="H98" s="220">
        <v>2</v>
      </c>
      <c r="I98" s="221"/>
      <c r="J98" s="222">
        <f>ROUND(I98*H98,2)</f>
        <v>0</v>
      </c>
      <c r="K98" s="218" t="s">
        <v>35</v>
      </c>
      <c r="L98" s="46"/>
      <c r="M98" s="223" t="s">
        <v>35</v>
      </c>
      <c r="N98" s="224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425</v>
      </c>
      <c r="AT98" s="227" t="s">
        <v>260</v>
      </c>
      <c r="AU98" s="227" t="s">
        <v>87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425</v>
      </c>
      <c r="BM98" s="227" t="s">
        <v>451</v>
      </c>
    </row>
    <row r="99" s="2" customFormat="1" ht="16.5" customHeight="1">
      <c r="A99" s="40"/>
      <c r="B99" s="41"/>
      <c r="C99" s="216" t="s">
        <v>393</v>
      </c>
      <c r="D99" s="216" t="s">
        <v>260</v>
      </c>
      <c r="E99" s="217" t="s">
        <v>2866</v>
      </c>
      <c r="F99" s="218" t="s">
        <v>2867</v>
      </c>
      <c r="G99" s="219" t="s">
        <v>1058</v>
      </c>
      <c r="H99" s="220">
        <v>2</v>
      </c>
      <c r="I99" s="221"/>
      <c r="J99" s="222">
        <f>ROUND(I99*H99,2)</f>
        <v>0</v>
      </c>
      <c r="K99" s="218" t="s">
        <v>35</v>
      </c>
      <c r="L99" s="46"/>
      <c r="M99" s="223" t="s">
        <v>35</v>
      </c>
      <c r="N99" s="224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425</v>
      </c>
      <c r="AT99" s="227" t="s">
        <v>260</v>
      </c>
      <c r="AU99" s="227" t="s">
        <v>87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425</v>
      </c>
      <c r="BM99" s="227" t="s">
        <v>460</v>
      </c>
    </row>
    <row r="100" s="2" customFormat="1">
      <c r="A100" s="40"/>
      <c r="B100" s="41"/>
      <c r="C100" s="42"/>
      <c r="D100" s="229" t="s">
        <v>265</v>
      </c>
      <c r="E100" s="42"/>
      <c r="F100" s="230" t="s">
        <v>2868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265</v>
      </c>
      <c r="AU100" s="19" t="s">
        <v>87</v>
      </c>
    </row>
    <row r="101" s="2" customFormat="1" ht="16.5" customHeight="1">
      <c r="A101" s="40"/>
      <c r="B101" s="41"/>
      <c r="C101" s="216" t="s">
        <v>399</v>
      </c>
      <c r="D101" s="216" t="s">
        <v>260</v>
      </c>
      <c r="E101" s="217" t="s">
        <v>2869</v>
      </c>
      <c r="F101" s="218" t="s">
        <v>2870</v>
      </c>
      <c r="G101" s="219" t="s">
        <v>1058</v>
      </c>
      <c r="H101" s="220">
        <v>2</v>
      </c>
      <c r="I101" s="221"/>
      <c r="J101" s="222">
        <f>ROUND(I101*H101,2)</f>
        <v>0</v>
      </c>
      <c r="K101" s="218" t="s">
        <v>35</v>
      </c>
      <c r="L101" s="46"/>
      <c r="M101" s="223" t="s">
        <v>35</v>
      </c>
      <c r="N101" s="224" t="s">
        <v>49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425</v>
      </c>
      <c r="AT101" s="227" t="s">
        <v>260</v>
      </c>
      <c r="AU101" s="227" t="s">
        <v>87</v>
      </c>
      <c r="AY101" s="19" t="s">
        <v>258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85</v>
      </c>
      <c r="BK101" s="228">
        <f>ROUND(I101*H101,2)</f>
        <v>0</v>
      </c>
      <c r="BL101" s="19" t="s">
        <v>425</v>
      </c>
      <c r="BM101" s="227" t="s">
        <v>488</v>
      </c>
    </row>
    <row r="102" s="2" customFormat="1" ht="16.5" customHeight="1">
      <c r="A102" s="40"/>
      <c r="B102" s="41"/>
      <c r="C102" s="216" t="s">
        <v>406</v>
      </c>
      <c r="D102" s="216" t="s">
        <v>260</v>
      </c>
      <c r="E102" s="217" t="s">
        <v>2871</v>
      </c>
      <c r="F102" s="218" t="s">
        <v>2872</v>
      </c>
      <c r="G102" s="219" t="s">
        <v>1058</v>
      </c>
      <c r="H102" s="220">
        <v>1</v>
      </c>
      <c r="I102" s="221"/>
      <c r="J102" s="222">
        <f>ROUND(I102*H102,2)</f>
        <v>0</v>
      </c>
      <c r="K102" s="218" t="s">
        <v>35</v>
      </c>
      <c r="L102" s="46"/>
      <c r="M102" s="223" t="s">
        <v>35</v>
      </c>
      <c r="N102" s="224" t="s">
        <v>49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425</v>
      </c>
      <c r="AT102" s="227" t="s">
        <v>260</v>
      </c>
      <c r="AU102" s="227" t="s">
        <v>87</v>
      </c>
      <c r="AY102" s="19" t="s">
        <v>258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85</v>
      </c>
      <c r="BK102" s="228">
        <f>ROUND(I102*H102,2)</f>
        <v>0</v>
      </c>
      <c r="BL102" s="19" t="s">
        <v>425</v>
      </c>
      <c r="BM102" s="227" t="s">
        <v>501</v>
      </c>
    </row>
    <row r="103" s="2" customFormat="1" ht="16.5" customHeight="1">
      <c r="A103" s="40"/>
      <c r="B103" s="41"/>
      <c r="C103" s="216" t="s">
        <v>412</v>
      </c>
      <c r="D103" s="216" t="s">
        <v>260</v>
      </c>
      <c r="E103" s="217" t="s">
        <v>2873</v>
      </c>
      <c r="F103" s="218" t="s">
        <v>2874</v>
      </c>
      <c r="G103" s="219" t="s">
        <v>1058</v>
      </c>
      <c r="H103" s="220">
        <v>11</v>
      </c>
      <c r="I103" s="221"/>
      <c r="J103" s="222">
        <f>ROUND(I103*H103,2)</f>
        <v>0</v>
      </c>
      <c r="K103" s="218" t="s">
        <v>35</v>
      </c>
      <c r="L103" s="46"/>
      <c r="M103" s="223" t="s">
        <v>35</v>
      </c>
      <c r="N103" s="224" t="s">
        <v>49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425</v>
      </c>
      <c r="AT103" s="227" t="s">
        <v>260</v>
      </c>
      <c r="AU103" s="227" t="s">
        <v>87</v>
      </c>
      <c r="AY103" s="19" t="s">
        <v>258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85</v>
      </c>
      <c r="BK103" s="228">
        <f>ROUND(I103*H103,2)</f>
        <v>0</v>
      </c>
      <c r="BL103" s="19" t="s">
        <v>425</v>
      </c>
      <c r="BM103" s="227" t="s">
        <v>518</v>
      </c>
    </row>
    <row r="104" s="2" customFormat="1" ht="16.5" customHeight="1">
      <c r="A104" s="40"/>
      <c r="B104" s="41"/>
      <c r="C104" s="216" t="s">
        <v>8</v>
      </c>
      <c r="D104" s="216" t="s">
        <v>260</v>
      </c>
      <c r="E104" s="217" t="s">
        <v>2875</v>
      </c>
      <c r="F104" s="218" t="s">
        <v>2876</v>
      </c>
      <c r="G104" s="219" t="s">
        <v>1058</v>
      </c>
      <c r="H104" s="220">
        <v>8</v>
      </c>
      <c r="I104" s="221"/>
      <c r="J104" s="222">
        <f>ROUND(I104*H104,2)</f>
        <v>0</v>
      </c>
      <c r="K104" s="218" t="s">
        <v>35</v>
      </c>
      <c r="L104" s="46"/>
      <c r="M104" s="223" t="s">
        <v>35</v>
      </c>
      <c r="N104" s="224" t="s">
        <v>49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425</v>
      </c>
      <c r="AT104" s="227" t="s">
        <v>260</v>
      </c>
      <c r="AU104" s="227" t="s">
        <v>87</v>
      </c>
      <c r="AY104" s="19" t="s">
        <v>258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85</v>
      </c>
      <c r="BK104" s="228">
        <f>ROUND(I104*H104,2)</f>
        <v>0</v>
      </c>
      <c r="BL104" s="19" t="s">
        <v>425</v>
      </c>
      <c r="BM104" s="227" t="s">
        <v>530</v>
      </c>
    </row>
    <row r="105" s="2" customFormat="1" ht="16.5" customHeight="1">
      <c r="A105" s="40"/>
      <c r="B105" s="41"/>
      <c r="C105" s="216" t="s">
        <v>425</v>
      </c>
      <c r="D105" s="216" t="s">
        <v>260</v>
      </c>
      <c r="E105" s="217" t="s">
        <v>2877</v>
      </c>
      <c r="F105" s="218" t="s">
        <v>2878</v>
      </c>
      <c r="G105" s="219" t="s">
        <v>1058</v>
      </c>
      <c r="H105" s="220">
        <v>6</v>
      </c>
      <c r="I105" s="221"/>
      <c r="J105" s="222">
        <f>ROUND(I105*H105,2)</f>
        <v>0</v>
      </c>
      <c r="K105" s="218" t="s">
        <v>35</v>
      </c>
      <c r="L105" s="46"/>
      <c r="M105" s="223" t="s">
        <v>35</v>
      </c>
      <c r="N105" s="224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425</v>
      </c>
      <c r="AT105" s="227" t="s">
        <v>260</v>
      </c>
      <c r="AU105" s="227" t="s">
        <v>87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425</v>
      </c>
      <c r="BM105" s="227" t="s">
        <v>539</v>
      </c>
    </row>
    <row r="106" s="2" customFormat="1" ht="16.5" customHeight="1">
      <c r="A106" s="40"/>
      <c r="B106" s="41"/>
      <c r="C106" s="216" t="s">
        <v>432</v>
      </c>
      <c r="D106" s="216" t="s">
        <v>260</v>
      </c>
      <c r="E106" s="217" t="s">
        <v>2879</v>
      </c>
      <c r="F106" s="218" t="s">
        <v>2880</v>
      </c>
      <c r="G106" s="219" t="s">
        <v>1058</v>
      </c>
      <c r="H106" s="220">
        <v>14</v>
      </c>
      <c r="I106" s="221"/>
      <c r="J106" s="222">
        <f>ROUND(I106*H106,2)</f>
        <v>0</v>
      </c>
      <c r="K106" s="218" t="s">
        <v>35</v>
      </c>
      <c r="L106" s="46"/>
      <c r="M106" s="223" t="s">
        <v>35</v>
      </c>
      <c r="N106" s="224" t="s">
        <v>49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425</v>
      </c>
      <c r="AT106" s="227" t="s">
        <v>260</v>
      </c>
      <c r="AU106" s="227" t="s">
        <v>87</v>
      </c>
      <c r="AY106" s="19" t="s">
        <v>258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85</v>
      </c>
      <c r="BK106" s="228">
        <f>ROUND(I106*H106,2)</f>
        <v>0</v>
      </c>
      <c r="BL106" s="19" t="s">
        <v>425</v>
      </c>
      <c r="BM106" s="227" t="s">
        <v>552</v>
      </c>
    </row>
    <row r="107" s="2" customFormat="1">
      <c r="A107" s="40"/>
      <c r="B107" s="41"/>
      <c r="C107" s="42"/>
      <c r="D107" s="229" t="s">
        <v>265</v>
      </c>
      <c r="E107" s="42"/>
      <c r="F107" s="230" t="s">
        <v>2881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265</v>
      </c>
      <c r="AU107" s="19" t="s">
        <v>87</v>
      </c>
    </row>
    <row r="108" s="2" customFormat="1" ht="33" customHeight="1">
      <c r="A108" s="40"/>
      <c r="B108" s="41"/>
      <c r="C108" s="216" t="s">
        <v>438</v>
      </c>
      <c r="D108" s="216" t="s">
        <v>260</v>
      </c>
      <c r="E108" s="217" t="s">
        <v>2882</v>
      </c>
      <c r="F108" s="218" t="s">
        <v>2883</v>
      </c>
      <c r="G108" s="219" t="s">
        <v>124</v>
      </c>
      <c r="H108" s="220">
        <v>18.199999999999999</v>
      </c>
      <c r="I108" s="221"/>
      <c r="J108" s="222">
        <f>ROUND(I108*H108,2)</f>
        <v>0</v>
      </c>
      <c r="K108" s="218" t="s">
        <v>35</v>
      </c>
      <c r="L108" s="46"/>
      <c r="M108" s="223" t="s">
        <v>35</v>
      </c>
      <c r="N108" s="224" t="s">
        <v>49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425</v>
      </c>
      <c r="AT108" s="227" t="s">
        <v>260</v>
      </c>
      <c r="AU108" s="227" t="s">
        <v>87</v>
      </c>
      <c r="AY108" s="19" t="s">
        <v>258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85</v>
      </c>
      <c r="BK108" s="228">
        <f>ROUND(I108*H108,2)</f>
        <v>0</v>
      </c>
      <c r="BL108" s="19" t="s">
        <v>425</v>
      </c>
      <c r="BM108" s="227" t="s">
        <v>586</v>
      </c>
    </row>
    <row r="109" s="2" customFormat="1">
      <c r="A109" s="40"/>
      <c r="B109" s="41"/>
      <c r="C109" s="42"/>
      <c r="D109" s="229" t="s">
        <v>265</v>
      </c>
      <c r="E109" s="42"/>
      <c r="F109" s="230" t="s">
        <v>2884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265</v>
      </c>
      <c r="AU109" s="19" t="s">
        <v>87</v>
      </c>
    </row>
    <row r="110" s="2" customFormat="1" ht="33" customHeight="1">
      <c r="A110" s="40"/>
      <c r="B110" s="41"/>
      <c r="C110" s="216" t="s">
        <v>445</v>
      </c>
      <c r="D110" s="216" t="s">
        <v>260</v>
      </c>
      <c r="E110" s="217" t="s">
        <v>2885</v>
      </c>
      <c r="F110" s="218" t="s">
        <v>2886</v>
      </c>
      <c r="G110" s="219" t="s">
        <v>124</v>
      </c>
      <c r="H110" s="220">
        <v>48.100000000000001</v>
      </c>
      <c r="I110" s="221"/>
      <c r="J110" s="222">
        <f>ROUND(I110*H110,2)</f>
        <v>0</v>
      </c>
      <c r="K110" s="218" t="s">
        <v>35</v>
      </c>
      <c r="L110" s="46"/>
      <c r="M110" s="223" t="s">
        <v>35</v>
      </c>
      <c r="N110" s="224" t="s">
        <v>49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425</v>
      </c>
      <c r="AT110" s="227" t="s">
        <v>260</v>
      </c>
      <c r="AU110" s="227" t="s">
        <v>87</v>
      </c>
      <c r="AY110" s="19" t="s">
        <v>258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85</v>
      </c>
      <c r="BK110" s="228">
        <f>ROUND(I110*H110,2)</f>
        <v>0</v>
      </c>
      <c r="BL110" s="19" t="s">
        <v>425</v>
      </c>
      <c r="BM110" s="227" t="s">
        <v>603</v>
      </c>
    </row>
    <row r="111" s="2" customFormat="1">
      <c r="A111" s="40"/>
      <c r="B111" s="41"/>
      <c r="C111" s="42"/>
      <c r="D111" s="229" t="s">
        <v>265</v>
      </c>
      <c r="E111" s="42"/>
      <c r="F111" s="230" t="s">
        <v>2884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265</v>
      </c>
      <c r="AU111" s="19" t="s">
        <v>87</v>
      </c>
    </row>
    <row r="112" s="2" customFormat="1" ht="33" customHeight="1">
      <c r="A112" s="40"/>
      <c r="B112" s="41"/>
      <c r="C112" s="216" t="s">
        <v>451</v>
      </c>
      <c r="D112" s="216" t="s">
        <v>260</v>
      </c>
      <c r="E112" s="217" t="s">
        <v>2887</v>
      </c>
      <c r="F112" s="218" t="s">
        <v>2888</v>
      </c>
      <c r="G112" s="219" t="s">
        <v>124</v>
      </c>
      <c r="H112" s="220">
        <v>101.40000000000001</v>
      </c>
      <c r="I112" s="221"/>
      <c r="J112" s="222">
        <f>ROUND(I112*H112,2)</f>
        <v>0</v>
      </c>
      <c r="K112" s="218" t="s">
        <v>35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425</v>
      </c>
      <c r="AT112" s="227" t="s">
        <v>260</v>
      </c>
      <c r="AU112" s="227" t="s">
        <v>87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425</v>
      </c>
      <c r="BM112" s="227" t="s">
        <v>619</v>
      </c>
    </row>
    <row r="113" s="2" customFormat="1">
      <c r="A113" s="40"/>
      <c r="B113" s="41"/>
      <c r="C113" s="42"/>
      <c r="D113" s="229" t="s">
        <v>265</v>
      </c>
      <c r="E113" s="42"/>
      <c r="F113" s="230" t="s">
        <v>2884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265</v>
      </c>
      <c r="AU113" s="19" t="s">
        <v>87</v>
      </c>
    </row>
    <row r="114" s="2" customFormat="1" ht="33" customHeight="1">
      <c r="A114" s="40"/>
      <c r="B114" s="41"/>
      <c r="C114" s="216" t="s">
        <v>7</v>
      </c>
      <c r="D114" s="216" t="s">
        <v>260</v>
      </c>
      <c r="E114" s="217" t="s">
        <v>2889</v>
      </c>
      <c r="F114" s="218" t="s">
        <v>2890</v>
      </c>
      <c r="G114" s="219" t="s">
        <v>124</v>
      </c>
      <c r="H114" s="220">
        <v>70.200000000000003</v>
      </c>
      <c r="I114" s="221"/>
      <c r="J114" s="222">
        <f>ROUND(I114*H114,2)</f>
        <v>0</v>
      </c>
      <c r="K114" s="218" t="s">
        <v>35</v>
      </c>
      <c r="L114" s="46"/>
      <c r="M114" s="223" t="s">
        <v>35</v>
      </c>
      <c r="N114" s="224" t="s">
        <v>49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425</v>
      </c>
      <c r="AT114" s="227" t="s">
        <v>260</v>
      </c>
      <c r="AU114" s="227" t="s">
        <v>87</v>
      </c>
      <c r="AY114" s="19" t="s">
        <v>258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85</v>
      </c>
      <c r="BK114" s="228">
        <f>ROUND(I114*H114,2)</f>
        <v>0</v>
      </c>
      <c r="BL114" s="19" t="s">
        <v>425</v>
      </c>
      <c r="BM114" s="227" t="s">
        <v>629</v>
      </c>
    </row>
    <row r="115" s="2" customFormat="1">
      <c r="A115" s="40"/>
      <c r="B115" s="41"/>
      <c r="C115" s="42"/>
      <c r="D115" s="229" t="s">
        <v>265</v>
      </c>
      <c r="E115" s="42"/>
      <c r="F115" s="230" t="s">
        <v>2884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265</v>
      </c>
      <c r="AU115" s="19" t="s">
        <v>87</v>
      </c>
    </row>
    <row r="116" s="2" customFormat="1" ht="33" customHeight="1">
      <c r="A116" s="40"/>
      <c r="B116" s="41"/>
      <c r="C116" s="216" t="s">
        <v>460</v>
      </c>
      <c r="D116" s="216" t="s">
        <v>260</v>
      </c>
      <c r="E116" s="217" t="s">
        <v>2891</v>
      </c>
      <c r="F116" s="218" t="s">
        <v>2892</v>
      </c>
      <c r="G116" s="219" t="s">
        <v>124</v>
      </c>
      <c r="H116" s="220">
        <v>93.599999999999994</v>
      </c>
      <c r="I116" s="221"/>
      <c r="J116" s="222">
        <f>ROUND(I116*H116,2)</f>
        <v>0</v>
      </c>
      <c r="K116" s="218" t="s">
        <v>35</v>
      </c>
      <c r="L116" s="46"/>
      <c r="M116" s="223" t="s">
        <v>35</v>
      </c>
      <c r="N116" s="224" t="s">
        <v>49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425</v>
      </c>
      <c r="AT116" s="227" t="s">
        <v>260</v>
      </c>
      <c r="AU116" s="227" t="s">
        <v>87</v>
      </c>
      <c r="AY116" s="19" t="s">
        <v>258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85</v>
      </c>
      <c r="BK116" s="228">
        <f>ROUND(I116*H116,2)</f>
        <v>0</v>
      </c>
      <c r="BL116" s="19" t="s">
        <v>425</v>
      </c>
      <c r="BM116" s="227" t="s">
        <v>640</v>
      </c>
    </row>
    <row r="117" s="2" customFormat="1">
      <c r="A117" s="40"/>
      <c r="B117" s="41"/>
      <c r="C117" s="42"/>
      <c r="D117" s="229" t="s">
        <v>265</v>
      </c>
      <c r="E117" s="42"/>
      <c r="F117" s="230" t="s">
        <v>2884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265</v>
      </c>
      <c r="AU117" s="19" t="s">
        <v>87</v>
      </c>
    </row>
    <row r="118" s="2" customFormat="1" ht="21.75" customHeight="1">
      <c r="A118" s="40"/>
      <c r="B118" s="41"/>
      <c r="C118" s="216" t="s">
        <v>481</v>
      </c>
      <c r="D118" s="216" t="s">
        <v>260</v>
      </c>
      <c r="E118" s="217" t="s">
        <v>2893</v>
      </c>
      <c r="F118" s="218" t="s">
        <v>2894</v>
      </c>
      <c r="G118" s="219" t="s">
        <v>2895</v>
      </c>
      <c r="H118" s="220">
        <v>1</v>
      </c>
      <c r="I118" s="221"/>
      <c r="J118" s="222">
        <f>ROUND(I118*H118,2)</f>
        <v>0</v>
      </c>
      <c r="K118" s="218" t="s">
        <v>35</v>
      </c>
      <c r="L118" s="46"/>
      <c r="M118" s="223" t="s">
        <v>35</v>
      </c>
      <c r="N118" s="224" t="s">
        <v>49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425</v>
      </c>
      <c r="AT118" s="227" t="s">
        <v>260</v>
      </c>
      <c r="AU118" s="227" t="s">
        <v>87</v>
      </c>
      <c r="AY118" s="19" t="s">
        <v>258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85</v>
      </c>
      <c r="BK118" s="228">
        <f>ROUND(I118*H118,2)</f>
        <v>0</v>
      </c>
      <c r="BL118" s="19" t="s">
        <v>425</v>
      </c>
      <c r="BM118" s="227" t="s">
        <v>650</v>
      </c>
    </row>
    <row r="119" s="2" customFormat="1">
      <c r="A119" s="40"/>
      <c r="B119" s="41"/>
      <c r="C119" s="42"/>
      <c r="D119" s="229" t="s">
        <v>265</v>
      </c>
      <c r="E119" s="42"/>
      <c r="F119" s="230" t="s">
        <v>2896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265</v>
      </c>
      <c r="AU119" s="19" t="s">
        <v>87</v>
      </c>
    </row>
    <row r="120" s="2" customFormat="1" ht="24.15" customHeight="1">
      <c r="A120" s="40"/>
      <c r="B120" s="41"/>
      <c r="C120" s="216" t="s">
        <v>488</v>
      </c>
      <c r="D120" s="216" t="s">
        <v>260</v>
      </c>
      <c r="E120" s="217" t="s">
        <v>2897</v>
      </c>
      <c r="F120" s="218" t="s">
        <v>2898</v>
      </c>
      <c r="G120" s="219" t="s">
        <v>1058</v>
      </c>
      <c r="H120" s="220">
        <v>1</v>
      </c>
      <c r="I120" s="221"/>
      <c r="J120" s="222">
        <f>ROUND(I120*H120,2)</f>
        <v>0</v>
      </c>
      <c r="K120" s="218" t="s">
        <v>35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425</v>
      </c>
      <c r="AT120" s="227" t="s">
        <v>260</v>
      </c>
      <c r="AU120" s="227" t="s">
        <v>87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425</v>
      </c>
      <c r="BM120" s="227" t="s">
        <v>662</v>
      </c>
    </row>
    <row r="121" s="2" customFormat="1">
      <c r="A121" s="40"/>
      <c r="B121" s="41"/>
      <c r="C121" s="42"/>
      <c r="D121" s="229" t="s">
        <v>265</v>
      </c>
      <c r="E121" s="42"/>
      <c r="F121" s="230" t="s">
        <v>2899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265</v>
      </c>
      <c r="AU121" s="19" t="s">
        <v>87</v>
      </c>
    </row>
    <row r="122" s="2" customFormat="1" ht="24.15" customHeight="1">
      <c r="A122" s="40"/>
      <c r="B122" s="41"/>
      <c r="C122" s="216" t="s">
        <v>495</v>
      </c>
      <c r="D122" s="216" t="s">
        <v>260</v>
      </c>
      <c r="E122" s="217" t="s">
        <v>2900</v>
      </c>
      <c r="F122" s="218" t="s">
        <v>2901</v>
      </c>
      <c r="G122" s="219" t="s">
        <v>1058</v>
      </c>
      <c r="H122" s="220">
        <v>1</v>
      </c>
      <c r="I122" s="221"/>
      <c r="J122" s="222">
        <f>ROUND(I122*H122,2)</f>
        <v>0</v>
      </c>
      <c r="K122" s="218" t="s">
        <v>35</v>
      </c>
      <c r="L122" s="46"/>
      <c r="M122" s="223" t="s">
        <v>35</v>
      </c>
      <c r="N122" s="224" t="s">
        <v>49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425</v>
      </c>
      <c r="AT122" s="227" t="s">
        <v>260</v>
      </c>
      <c r="AU122" s="227" t="s">
        <v>87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425</v>
      </c>
      <c r="BM122" s="227" t="s">
        <v>674</v>
      </c>
    </row>
    <row r="123" s="2" customFormat="1">
      <c r="A123" s="40"/>
      <c r="B123" s="41"/>
      <c r="C123" s="42"/>
      <c r="D123" s="229" t="s">
        <v>265</v>
      </c>
      <c r="E123" s="42"/>
      <c r="F123" s="230" t="s">
        <v>2899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265</v>
      </c>
      <c r="AU123" s="19" t="s">
        <v>87</v>
      </c>
    </row>
    <row r="124" s="2" customFormat="1" ht="24.15" customHeight="1">
      <c r="A124" s="40"/>
      <c r="B124" s="41"/>
      <c r="C124" s="216" t="s">
        <v>501</v>
      </c>
      <c r="D124" s="216" t="s">
        <v>260</v>
      </c>
      <c r="E124" s="217" t="s">
        <v>2902</v>
      </c>
      <c r="F124" s="218" t="s">
        <v>2903</v>
      </c>
      <c r="G124" s="219" t="s">
        <v>1058</v>
      </c>
      <c r="H124" s="220">
        <v>7</v>
      </c>
      <c r="I124" s="221"/>
      <c r="J124" s="222">
        <f>ROUND(I124*H124,2)</f>
        <v>0</v>
      </c>
      <c r="K124" s="218" t="s">
        <v>35</v>
      </c>
      <c r="L124" s="46"/>
      <c r="M124" s="223" t="s">
        <v>35</v>
      </c>
      <c r="N124" s="224" t="s">
        <v>49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425</v>
      </c>
      <c r="AT124" s="227" t="s">
        <v>260</v>
      </c>
      <c r="AU124" s="227" t="s">
        <v>87</v>
      </c>
      <c r="AY124" s="19" t="s">
        <v>258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85</v>
      </c>
      <c r="BK124" s="228">
        <f>ROUND(I124*H124,2)</f>
        <v>0</v>
      </c>
      <c r="BL124" s="19" t="s">
        <v>425</v>
      </c>
      <c r="BM124" s="227" t="s">
        <v>685</v>
      </c>
    </row>
    <row r="125" s="2" customFormat="1">
      <c r="A125" s="40"/>
      <c r="B125" s="41"/>
      <c r="C125" s="42"/>
      <c r="D125" s="229" t="s">
        <v>265</v>
      </c>
      <c r="E125" s="42"/>
      <c r="F125" s="230" t="s">
        <v>2904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265</v>
      </c>
      <c r="AU125" s="19" t="s">
        <v>87</v>
      </c>
    </row>
    <row r="126" s="2" customFormat="1" ht="24.15" customHeight="1">
      <c r="A126" s="40"/>
      <c r="B126" s="41"/>
      <c r="C126" s="216" t="s">
        <v>512</v>
      </c>
      <c r="D126" s="216" t="s">
        <v>260</v>
      </c>
      <c r="E126" s="217" t="s">
        <v>2905</v>
      </c>
      <c r="F126" s="218" t="s">
        <v>2906</v>
      </c>
      <c r="G126" s="219" t="s">
        <v>1058</v>
      </c>
      <c r="H126" s="220">
        <v>1</v>
      </c>
      <c r="I126" s="221"/>
      <c r="J126" s="222">
        <f>ROUND(I126*H126,2)</f>
        <v>0</v>
      </c>
      <c r="K126" s="218" t="s">
        <v>35</v>
      </c>
      <c r="L126" s="46"/>
      <c r="M126" s="223" t="s">
        <v>35</v>
      </c>
      <c r="N126" s="224" t="s">
        <v>49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425</v>
      </c>
      <c r="AT126" s="227" t="s">
        <v>260</v>
      </c>
      <c r="AU126" s="227" t="s">
        <v>87</v>
      </c>
      <c r="AY126" s="19" t="s">
        <v>258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85</v>
      </c>
      <c r="BK126" s="228">
        <f>ROUND(I126*H126,2)</f>
        <v>0</v>
      </c>
      <c r="BL126" s="19" t="s">
        <v>425</v>
      </c>
      <c r="BM126" s="227" t="s">
        <v>696</v>
      </c>
    </row>
    <row r="127" s="2" customFormat="1">
      <c r="A127" s="40"/>
      <c r="B127" s="41"/>
      <c r="C127" s="42"/>
      <c r="D127" s="229" t="s">
        <v>265</v>
      </c>
      <c r="E127" s="42"/>
      <c r="F127" s="230" t="s">
        <v>2899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265</v>
      </c>
      <c r="AU127" s="19" t="s">
        <v>87</v>
      </c>
    </row>
    <row r="128" s="2" customFormat="1" ht="24.15" customHeight="1">
      <c r="A128" s="40"/>
      <c r="B128" s="41"/>
      <c r="C128" s="216" t="s">
        <v>518</v>
      </c>
      <c r="D128" s="216" t="s">
        <v>260</v>
      </c>
      <c r="E128" s="217" t="s">
        <v>2907</v>
      </c>
      <c r="F128" s="218" t="s">
        <v>2908</v>
      </c>
      <c r="G128" s="219" t="s">
        <v>1058</v>
      </c>
      <c r="H128" s="220">
        <v>1</v>
      </c>
      <c r="I128" s="221"/>
      <c r="J128" s="222">
        <f>ROUND(I128*H128,2)</f>
        <v>0</v>
      </c>
      <c r="K128" s="218" t="s">
        <v>35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425</v>
      </c>
      <c r="AT128" s="227" t="s">
        <v>260</v>
      </c>
      <c r="AU128" s="227" t="s">
        <v>87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425</v>
      </c>
      <c r="BM128" s="227" t="s">
        <v>711</v>
      </c>
    </row>
    <row r="129" s="2" customFormat="1">
      <c r="A129" s="40"/>
      <c r="B129" s="41"/>
      <c r="C129" s="42"/>
      <c r="D129" s="229" t="s">
        <v>265</v>
      </c>
      <c r="E129" s="42"/>
      <c r="F129" s="230" t="s">
        <v>2899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265</v>
      </c>
      <c r="AU129" s="19" t="s">
        <v>87</v>
      </c>
    </row>
    <row r="130" s="2" customFormat="1" ht="24.15" customHeight="1">
      <c r="A130" s="40"/>
      <c r="B130" s="41"/>
      <c r="C130" s="216" t="s">
        <v>524</v>
      </c>
      <c r="D130" s="216" t="s">
        <v>260</v>
      </c>
      <c r="E130" s="217" t="s">
        <v>2909</v>
      </c>
      <c r="F130" s="218" t="s">
        <v>2910</v>
      </c>
      <c r="G130" s="219" t="s">
        <v>1058</v>
      </c>
      <c r="H130" s="220">
        <v>11</v>
      </c>
      <c r="I130" s="221"/>
      <c r="J130" s="222">
        <f>ROUND(I130*H130,2)</f>
        <v>0</v>
      </c>
      <c r="K130" s="218" t="s">
        <v>35</v>
      </c>
      <c r="L130" s="46"/>
      <c r="M130" s="223" t="s">
        <v>35</v>
      </c>
      <c r="N130" s="224" t="s">
        <v>49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425</v>
      </c>
      <c r="AT130" s="227" t="s">
        <v>260</v>
      </c>
      <c r="AU130" s="227" t="s">
        <v>87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425</v>
      </c>
      <c r="BM130" s="227" t="s">
        <v>721</v>
      </c>
    </row>
    <row r="131" s="2" customFormat="1" ht="21.75" customHeight="1">
      <c r="A131" s="40"/>
      <c r="B131" s="41"/>
      <c r="C131" s="216" t="s">
        <v>530</v>
      </c>
      <c r="D131" s="216" t="s">
        <v>260</v>
      </c>
      <c r="E131" s="217" t="s">
        <v>2911</v>
      </c>
      <c r="F131" s="218" t="s">
        <v>2912</v>
      </c>
      <c r="G131" s="219" t="s">
        <v>1058</v>
      </c>
      <c r="H131" s="220">
        <v>4</v>
      </c>
      <c r="I131" s="221"/>
      <c r="J131" s="222">
        <f>ROUND(I131*H131,2)</f>
        <v>0</v>
      </c>
      <c r="K131" s="218" t="s">
        <v>35</v>
      </c>
      <c r="L131" s="46"/>
      <c r="M131" s="223" t="s">
        <v>35</v>
      </c>
      <c r="N131" s="224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425</v>
      </c>
      <c r="AT131" s="227" t="s">
        <v>260</v>
      </c>
      <c r="AU131" s="227" t="s">
        <v>87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425</v>
      </c>
      <c r="BM131" s="227" t="s">
        <v>731</v>
      </c>
    </row>
    <row r="132" s="2" customFormat="1" ht="21.75" customHeight="1">
      <c r="A132" s="40"/>
      <c r="B132" s="41"/>
      <c r="C132" s="216" t="s">
        <v>534</v>
      </c>
      <c r="D132" s="216" t="s">
        <v>260</v>
      </c>
      <c r="E132" s="217" t="s">
        <v>2913</v>
      </c>
      <c r="F132" s="218" t="s">
        <v>2914</v>
      </c>
      <c r="G132" s="219" t="s">
        <v>1058</v>
      </c>
      <c r="H132" s="220">
        <v>7</v>
      </c>
      <c r="I132" s="221"/>
      <c r="J132" s="222">
        <f>ROUND(I132*H132,2)</f>
        <v>0</v>
      </c>
      <c r="K132" s="218" t="s">
        <v>35</v>
      </c>
      <c r="L132" s="46"/>
      <c r="M132" s="223" t="s">
        <v>35</v>
      </c>
      <c r="N132" s="224" t="s">
        <v>49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425</v>
      </c>
      <c r="AT132" s="227" t="s">
        <v>260</v>
      </c>
      <c r="AU132" s="227" t="s">
        <v>87</v>
      </c>
      <c r="AY132" s="19" t="s">
        <v>258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85</v>
      </c>
      <c r="BK132" s="228">
        <f>ROUND(I132*H132,2)</f>
        <v>0</v>
      </c>
      <c r="BL132" s="19" t="s">
        <v>425</v>
      </c>
      <c r="BM132" s="227" t="s">
        <v>741</v>
      </c>
    </row>
    <row r="133" s="2" customFormat="1">
      <c r="A133" s="40"/>
      <c r="B133" s="41"/>
      <c r="C133" s="42"/>
      <c r="D133" s="229" t="s">
        <v>265</v>
      </c>
      <c r="E133" s="42"/>
      <c r="F133" s="230" t="s">
        <v>2915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265</v>
      </c>
      <c r="AU133" s="19" t="s">
        <v>87</v>
      </c>
    </row>
    <row r="134" s="2" customFormat="1" ht="16.5" customHeight="1">
      <c r="A134" s="40"/>
      <c r="B134" s="41"/>
      <c r="C134" s="216" t="s">
        <v>539</v>
      </c>
      <c r="D134" s="216" t="s">
        <v>260</v>
      </c>
      <c r="E134" s="217" t="s">
        <v>2916</v>
      </c>
      <c r="F134" s="218" t="s">
        <v>2917</v>
      </c>
      <c r="G134" s="219" t="s">
        <v>1058</v>
      </c>
      <c r="H134" s="220">
        <v>11</v>
      </c>
      <c r="I134" s="221"/>
      <c r="J134" s="222">
        <f>ROUND(I134*H134,2)</f>
        <v>0</v>
      </c>
      <c r="K134" s="218" t="s">
        <v>35</v>
      </c>
      <c r="L134" s="46"/>
      <c r="M134" s="223" t="s">
        <v>35</v>
      </c>
      <c r="N134" s="224" t="s">
        <v>49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425</v>
      </c>
      <c r="AT134" s="227" t="s">
        <v>260</v>
      </c>
      <c r="AU134" s="227" t="s">
        <v>87</v>
      </c>
      <c r="AY134" s="19" t="s">
        <v>258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85</v>
      </c>
      <c r="BK134" s="228">
        <f>ROUND(I134*H134,2)</f>
        <v>0</v>
      </c>
      <c r="BL134" s="19" t="s">
        <v>425</v>
      </c>
      <c r="BM134" s="227" t="s">
        <v>751</v>
      </c>
    </row>
    <row r="135" s="2" customFormat="1" ht="16.5" customHeight="1">
      <c r="A135" s="40"/>
      <c r="B135" s="41"/>
      <c r="C135" s="216" t="s">
        <v>547</v>
      </c>
      <c r="D135" s="216" t="s">
        <v>260</v>
      </c>
      <c r="E135" s="217" t="s">
        <v>2918</v>
      </c>
      <c r="F135" s="218" t="s">
        <v>2919</v>
      </c>
      <c r="G135" s="219" t="s">
        <v>1058</v>
      </c>
      <c r="H135" s="220">
        <v>11</v>
      </c>
      <c r="I135" s="221"/>
      <c r="J135" s="222">
        <f>ROUND(I135*H135,2)</f>
        <v>0</v>
      </c>
      <c r="K135" s="218" t="s">
        <v>35</v>
      </c>
      <c r="L135" s="46"/>
      <c r="M135" s="223" t="s">
        <v>35</v>
      </c>
      <c r="N135" s="224" t="s">
        <v>49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425</v>
      </c>
      <c r="AT135" s="227" t="s">
        <v>260</v>
      </c>
      <c r="AU135" s="227" t="s">
        <v>87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425</v>
      </c>
      <c r="BM135" s="227" t="s">
        <v>761</v>
      </c>
    </row>
    <row r="136" s="2" customFormat="1">
      <c r="A136" s="40"/>
      <c r="B136" s="41"/>
      <c r="C136" s="42"/>
      <c r="D136" s="229" t="s">
        <v>265</v>
      </c>
      <c r="E136" s="42"/>
      <c r="F136" s="230" t="s">
        <v>2920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265</v>
      </c>
      <c r="AU136" s="19" t="s">
        <v>87</v>
      </c>
    </row>
    <row r="137" s="2" customFormat="1" ht="16.5" customHeight="1">
      <c r="A137" s="40"/>
      <c r="B137" s="41"/>
      <c r="C137" s="216" t="s">
        <v>552</v>
      </c>
      <c r="D137" s="216" t="s">
        <v>260</v>
      </c>
      <c r="E137" s="217" t="s">
        <v>2921</v>
      </c>
      <c r="F137" s="218" t="s">
        <v>2922</v>
      </c>
      <c r="G137" s="219" t="s">
        <v>1058</v>
      </c>
      <c r="H137" s="220">
        <v>1</v>
      </c>
      <c r="I137" s="221"/>
      <c r="J137" s="222">
        <f>ROUND(I137*H137,2)</f>
        <v>0</v>
      </c>
      <c r="K137" s="218" t="s">
        <v>35</v>
      </c>
      <c r="L137" s="46"/>
      <c r="M137" s="223" t="s">
        <v>35</v>
      </c>
      <c r="N137" s="224" t="s">
        <v>49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425</v>
      </c>
      <c r="AT137" s="227" t="s">
        <v>260</v>
      </c>
      <c r="AU137" s="227" t="s">
        <v>87</v>
      </c>
      <c r="AY137" s="19" t="s">
        <v>258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85</v>
      </c>
      <c r="BK137" s="228">
        <f>ROUND(I137*H137,2)</f>
        <v>0</v>
      </c>
      <c r="BL137" s="19" t="s">
        <v>425</v>
      </c>
      <c r="BM137" s="227" t="s">
        <v>781</v>
      </c>
    </row>
    <row r="138" s="2" customFormat="1">
      <c r="A138" s="40"/>
      <c r="B138" s="41"/>
      <c r="C138" s="42"/>
      <c r="D138" s="229" t="s">
        <v>265</v>
      </c>
      <c r="E138" s="42"/>
      <c r="F138" s="230" t="s">
        <v>2923</v>
      </c>
      <c r="G138" s="42"/>
      <c r="H138" s="42"/>
      <c r="I138" s="231"/>
      <c r="J138" s="42"/>
      <c r="K138" s="42"/>
      <c r="L138" s="46"/>
      <c r="M138" s="232"/>
      <c r="N138" s="23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265</v>
      </c>
      <c r="AU138" s="19" t="s">
        <v>87</v>
      </c>
    </row>
    <row r="139" s="2" customFormat="1" ht="24.15" customHeight="1">
      <c r="A139" s="40"/>
      <c r="B139" s="41"/>
      <c r="C139" s="216" t="s">
        <v>575</v>
      </c>
      <c r="D139" s="216" t="s">
        <v>260</v>
      </c>
      <c r="E139" s="217" t="s">
        <v>2924</v>
      </c>
      <c r="F139" s="218" t="s">
        <v>2925</v>
      </c>
      <c r="G139" s="219" t="s">
        <v>2926</v>
      </c>
      <c r="H139" s="220">
        <v>1</v>
      </c>
      <c r="I139" s="221"/>
      <c r="J139" s="222">
        <f>ROUND(I139*H139,2)</f>
        <v>0</v>
      </c>
      <c r="K139" s="218" t="s">
        <v>35</v>
      </c>
      <c r="L139" s="46"/>
      <c r="M139" s="223" t="s">
        <v>35</v>
      </c>
      <c r="N139" s="224" t="s">
        <v>49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425</v>
      </c>
      <c r="AT139" s="227" t="s">
        <v>260</v>
      </c>
      <c r="AU139" s="227" t="s">
        <v>87</v>
      </c>
      <c r="AY139" s="19" t="s">
        <v>258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85</v>
      </c>
      <c r="BK139" s="228">
        <f>ROUND(I139*H139,2)</f>
        <v>0</v>
      </c>
      <c r="BL139" s="19" t="s">
        <v>425</v>
      </c>
      <c r="BM139" s="227" t="s">
        <v>794</v>
      </c>
    </row>
    <row r="140" s="2" customFormat="1" ht="24.15" customHeight="1">
      <c r="A140" s="40"/>
      <c r="B140" s="41"/>
      <c r="C140" s="216" t="s">
        <v>586</v>
      </c>
      <c r="D140" s="216" t="s">
        <v>260</v>
      </c>
      <c r="E140" s="217" t="s">
        <v>2927</v>
      </c>
      <c r="F140" s="218" t="s">
        <v>2928</v>
      </c>
      <c r="G140" s="219" t="s">
        <v>1058</v>
      </c>
      <c r="H140" s="220">
        <v>1</v>
      </c>
      <c r="I140" s="221"/>
      <c r="J140" s="222">
        <f>ROUND(I140*H140,2)</f>
        <v>0</v>
      </c>
      <c r="K140" s="218" t="s">
        <v>35</v>
      </c>
      <c r="L140" s="46"/>
      <c r="M140" s="223" t="s">
        <v>35</v>
      </c>
      <c r="N140" s="224" t="s">
        <v>49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425</v>
      </c>
      <c r="AT140" s="227" t="s">
        <v>260</v>
      </c>
      <c r="AU140" s="227" t="s">
        <v>87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425</v>
      </c>
      <c r="BM140" s="227" t="s">
        <v>805</v>
      </c>
    </row>
    <row r="141" s="2" customFormat="1" ht="16.5" customHeight="1">
      <c r="A141" s="40"/>
      <c r="B141" s="41"/>
      <c r="C141" s="216" t="s">
        <v>595</v>
      </c>
      <c r="D141" s="216" t="s">
        <v>260</v>
      </c>
      <c r="E141" s="217" t="s">
        <v>2929</v>
      </c>
      <c r="F141" s="218" t="s">
        <v>2930</v>
      </c>
      <c r="G141" s="219" t="s">
        <v>117</v>
      </c>
      <c r="H141" s="220">
        <v>60.969999999999999</v>
      </c>
      <c r="I141" s="221"/>
      <c r="J141" s="222">
        <f>ROUND(I141*H141,2)</f>
        <v>0</v>
      </c>
      <c r="K141" s="218" t="s">
        <v>35</v>
      </c>
      <c r="L141" s="46"/>
      <c r="M141" s="223" t="s">
        <v>35</v>
      </c>
      <c r="N141" s="224" t="s">
        <v>49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425</v>
      </c>
      <c r="AT141" s="227" t="s">
        <v>260</v>
      </c>
      <c r="AU141" s="227" t="s">
        <v>87</v>
      </c>
      <c r="AY141" s="19" t="s">
        <v>258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85</v>
      </c>
      <c r="BK141" s="228">
        <f>ROUND(I141*H141,2)</f>
        <v>0</v>
      </c>
      <c r="BL141" s="19" t="s">
        <v>425</v>
      </c>
      <c r="BM141" s="227" t="s">
        <v>815</v>
      </c>
    </row>
    <row r="142" s="2" customFormat="1">
      <c r="A142" s="40"/>
      <c r="B142" s="41"/>
      <c r="C142" s="42"/>
      <c r="D142" s="229" t="s">
        <v>265</v>
      </c>
      <c r="E142" s="42"/>
      <c r="F142" s="230" t="s">
        <v>2931</v>
      </c>
      <c r="G142" s="42"/>
      <c r="H142" s="42"/>
      <c r="I142" s="231"/>
      <c r="J142" s="42"/>
      <c r="K142" s="42"/>
      <c r="L142" s="46"/>
      <c r="M142" s="232"/>
      <c r="N142" s="23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265</v>
      </c>
      <c r="AU142" s="19" t="s">
        <v>87</v>
      </c>
    </row>
    <row r="143" s="2" customFormat="1" ht="16.5" customHeight="1">
      <c r="A143" s="40"/>
      <c r="B143" s="41"/>
      <c r="C143" s="216" t="s">
        <v>603</v>
      </c>
      <c r="D143" s="216" t="s">
        <v>260</v>
      </c>
      <c r="E143" s="217" t="s">
        <v>2932</v>
      </c>
      <c r="F143" s="218" t="s">
        <v>2933</v>
      </c>
      <c r="G143" s="219" t="s">
        <v>124</v>
      </c>
      <c r="H143" s="220">
        <v>433.48899999999998</v>
      </c>
      <c r="I143" s="221"/>
      <c r="J143" s="222">
        <f>ROUND(I143*H143,2)</f>
        <v>0</v>
      </c>
      <c r="K143" s="218" t="s">
        <v>35</v>
      </c>
      <c r="L143" s="46"/>
      <c r="M143" s="223" t="s">
        <v>35</v>
      </c>
      <c r="N143" s="224" t="s">
        <v>49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425</v>
      </c>
      <c r="AT143" s="227" t="s">
        <v>260</v>
      </c>
      <c r="AU143" s="227" t="s">
        <v>87</v>
      </c>
      <c r="AY143" s="19" t="s">
        <v>258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85</v>
      </c>
      <c r="BK143" s="228">
        <f>ROUND(I143*H143,2)</f>
        <v>0</v>
      </c>
      <c r="BL143" s="19" t="s">
        <v>425</v>
      </c>
      <c r="BM143" s="227" t="s">
        <v>826</v>
      </c>
    </row>
    <row r="144" s="2" customFormat="1">
      <c r="A144" s="40"/>
      <c r="B144" s="41"/>
      <c r="C144" s="42"/>
      <c r="D144" s="229" t="s">
        <v>265</v>
      </c>
      <c r="E144" s="42"/>
      <c r="F144" s="230" t="s">
        <v>2934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265</v>
      </c>
      <c r="AU144" s="19" t="s">
        <v>87</v>
      </c>
    </row>
    <row r="145" s="2" customFormat="1" ht="16.5" customHeight="1">
      <c r="A145" s="40"/>
      <c r="B145" s="41"/>
      <c r="C145" s="216" t="s">
        <v>612</v>
      </c>
      <c r="D145" s="216" t="s">
        <v>260</v>
      </c>
      <c r="E145" s="217" t="s">
        <v>2935</v>
      </c>
      <c r="F145" s="218" t="s">
        <v>2936</v>
      </c>
      <c r="G145" s="219" t="s">
        <v>2895</v>
      </c>
      <c r="H145" s="220">
        <v>6</v>
      </c>
      <c r="I145" s="221"/>
      <c r="J145" s="222">
        <f>ROUND(I145*H145,2)</f>
        <v>0</v>
      </c>
      <c r="K145" s="218" t="s">
        <v>35</v>
      </c>
      <c r="L145" s="46"/>
      <c r="M145" s="223" t="s">
        <v>35</v>
      </c>
      <c r="N145" s="224" t="s">
        <v>49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425</v>
      </c>
      <c r="AT145" s="227" t="s">
        <v>260</v>
      </c>
      <c r="AU145" s="227" t="s">
        <v>87</v>
      </c>
      <c r="AY145" s="19" t="s">
        <v>258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85</v>
      </c>
      <c r="BK145" s="228">
        <f>ROUND(I145*H145,2)</f>
        <v>0</v>
      </c>
      <c r="BL145" s="19" t="s">
        <v>425</v>
      </c>
      <c r="BM145" s="227" t="s">
        <v>844</v>
      </c>
    </row>
    <row r="146" s="2" customFormat="1">
      <c r="A146" s="40"/>
      <c r="B146" s="41"/>
      <c r="C146" s="42"/>
      <c r="D146" s="229" t="s">
        <v>265</v>
      </c>
      <c r="E146" s="42"/>
      <c r="F146" s="230" t="s">
        <v>2934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265</v>
      </c>
      <c r="AU146" s="19" t="s">
        <v>87</v>
      </c>
    </row>
    <row r="147" s="2" customFormat="1" ht="16.5" customHeight="1">
      <c r="A147" s="40"/>
      <c r="B147" s="41"/>
      <c r="C147" s="216" t="s">
        <v>619</v>
      </c>
      <c r="D147" s="216" t="s">
        <v>260</v>
      </c>
      <c r="E147" s="217" t="s">
        <v>2937</v>
      </c>
      <c r="F147" s="218" t="s">
        <v>2938</v>
      </c>
      <c r="G147" s="219" t="s">
        <v>2895</v>
      </c>
      <c r="H147" s="220">
        <v>1</v>
      </c>
      <c r="I147" s="221"/>
      <c r="J147" s="222">
        <f>ROUND(I147*H147,2)</f>
        <v>0</v>
      </c>
      <c r="K147" s="218" t="s">
        <v>35</v>
      </c>
      <c r="L147" s="46"/>
      <c r="M147" s="223" t="s">
        <v>35</v>
      </c>
      <c r="N147" s="224" t="s">
        <v>49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425</v>
      </c>
      <c r="AT147" s="227" t="s">
        <v>260</v>
      </c>
      <c r="AU147" s="227" t="s">
        <v>87</v>
      </c>
      <c r="AY147" s="19" t="s">
        <v>258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85</v>
      </c>
      <c r="BK147" s="228">
        <f>ROUND(I147*H147,2)</f>
        <v>0</v>
      </c>
      <c r="BL147" s="19" t="s">
        <v>425</v>
      </c>
      <c r="BM147" s="227" t="s">
        <v>860</v>
      </c>
    </row>
    <row r="148" s="2" customFormat="1">
      <c r="A148" s="40"/>
      <c r="B148" s="41"/>
      <c r="C148" s="42"/>
      <c r="D148" s="229" t="s">
        <v>265</v>
      </c>
      <c r="E148" s="42"/>
      <c r="F148" s="230" t="s">
        <v>2934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265</v>
      </c>
      <c r="AU148" s="19" t="s">
        <v>87</v>
      </c>
    </row>
    <row r="149" s="2" customFormat="1" ht="16.5" customHeight="1">
      <c r="A149" s="40"/>
      <c r="B149" s="41"/>
      <c r="C149" s="216" t="s">
        <v>624</v>
      </c>
      <c r="D149" s="216" t="s">
        <v>260</v>
      </c>
      <c r="E149" s="217" t="s">
        <v>2939</v>
      </c>
      <c r="F149" s="218" t="s">
        <v>2940</v>
      </c>
      <c r="G149" s="219" t="s">
        <v>2895</v>
      </c>
      <c r="H149" s="220">
        <v>6</v>
      </c>
      <c r="I149" s="221"/>
      <c r="J149" s="222">
        <f>ROUND(I149*H149,2)</f>
        <v>0</v>
      </c>
      <c r="K149" s="218" t="s">
        <v>35</v>
      </c>
      <c r="L149" s="46"/>
      <c r="M149" s="223" t="s">
        <v>35</v>
      </c>
      <c r="N149" s="224" t="s">
        <v>49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425</v>
      </c>
      <c r="AT149" s="227" t="s">
        <v>260</v>
      </c>
      <c r="AU149" s="227" t="s">
        <v>87</v>
      </c>
      <c r="AY149" s="19" t="s">
        <v>258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85</v>
      </c>
      <c r="BK149" s="228">
        <f>ROUND(I149*H149,2)</f>
        <v>0</v>
      </c>
      <c r="BL149" s="19" t="s">
        <v>425</v>
      </c>
      <c r="BM149" s="227" t="s">
        <v>873</v>
      </c>
    </row>
    <row r="150" s="2" customFormat="1">
      <c r="A150" s="40"/>
      <c r="B150" s="41"/>
      <c r="C150" s="42"/>
      <c r="D150" s="229" t="s">
        <v>265</v>
      </c>
      <c r="E150" s="42"/>
      <c r="F150" s="230" t="s">
        <v>2941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265</v>
      </c>
      <c r="AU150" s="19" t="s">
        <v>87</v>
      </c>
    </row>
    <row r="151" s="12" customFormat="1" ht="20.88" customHeight="1">
      <c r="A151" s="12"/>
      <c r="B151" s="200"/>
      <c r="C151" s="201"/>
      <c r="D151" s="202" t="s">
        <v>77</v>
      </c>
      <c r="E151" s="214" t="s">
        <v>2942</v>
      </c>
      <c r="F151" s="214" t="s">
        <v>2943</v>
      </c>
      <c r="G151" s="201"/>
      <c r="H151" s="201"/>
      <c r="I151" s="204"/>
      <c r="J151" s="215">
        <f>BK151</f>
        <v>0</v>
      </c>
      <c r="K151" s="201"/>
      <c r="L151" s="206"/>
      <c r="M151" s="207"/>
      <c r="N151" s="208"/>
      <c r="O151" s="208"/>
      <c r="P151" s="209">
        <f>SUM(P152:P169)</f>
        <v>0</v>
      </c>
      <c r="Q151" s="208"/>
      <c r="R151" s="209">
        <f>SUM(R152:R169)</f>
        <v>0</v>
      </c>
      <c r="S151" s="208"/>
      <c r="T151" s="210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1" t="s">
        <v>87</v>
      </c>
      <c r="AT151" s="212" t="s">
        <v>77</v>
      </c>
      <c r="AU151" s="212" t="s">
        <v>87</v>
      </c>
      <c r="AY151" s="211" t="s">
        <v>258</v>
      </c>
      <c r="BK151" s="213">
        <f>SUM(BK152:BK169)</f>
        <v>0</v>
      </c>
    </row>
    <row r="152" s="2" customFormat="1" ht="21.75" customHeight="1">
      <c r="A152" s="40"/>
      <c r="B152" s="41"/>
      <c r="C152" s="216" t="s">
        <v>629</v>
      </c>
      <c r="D152" s="216" t="s">
        <v>260</v>
      </c>
      <c r="E152" s="217" t="s">
        <v>2944</v>
      </c>
      <c r="F152" s="218" t="s">
        <v>2945</v>
      </c>
      <c r="G152" s="219" t="s">
        <v>124</v>
      </c>
      <c r="H152" s="220">
        <v>156</v>
      </c>
      <c r="I152" s="221"/>
      <c r="J152" s="222">
        <f>ROUND(I152*H152,2)</f>
        <v>0</v>
      </c>
      <c r="K152" s="218" t="s">
        <v>35</v>
      </c>
      <c r="L152" s="46"/>
      <c r="M152" s="223" t="s">
        <v>35</v>
      </c>
      <c r="N152" s="224" t="s">
        <v>49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425</v>
      </c>
      <c r="AT152" s="227" t="s">
        <v>260</v>
      </c>
      <c r="AU152" s="227" t="s">
        <v>126</v>
      </c>
      <c r="AY152" s="19" t="s">
        <v>258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85</v>
      </c>
      <c r="BK152" s="228">
        <f>ROUND(I152*H152,2)</f>
        <v>0</v>
      </c>
      <c r="BL152" s="19" t="s">
        <v>425</v>
      </c>
      <c r="BM152" s="227" t="s">
        <v>888</v>
      </c>
    </row>
    <row r="153" s="2" customFormat="1">
      <c r="A153" s="40"/>
      <c r="B153" s="41"/>
      <c r="C153" s="42"/>
      <c r="D153" s="229" t="s">
        <v>265</v>
      </c>
      <c r="E153" s="42"/>
      <c r="F153" s="230" t="s">
        <v>2946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265</v>
      </c>
      <c r="AU153" s="19" t="s">
        <v>126</v>
      </c>
    </row>
    <row r="154" s="2" customFormat="1" ht="24.15" customHeight="1">
      <c r="A154" s="40"/>
      <c r="B154" s="41"/>
      <c r="C154" s="216" t="s">
        <v>634</v>
      </c>
      <c r="D154" s="216" t="s">
        <v>260</v>
      </c>
      <c r="E154" s="217" t="s">
        <v>2947</v>
      </c>
      <c r="F154" s="218" t="s">
        <v>2948</v>
      </c>
      <c r="G154" s="219" t="s">
        <v>1058</v>
      </c>
      <c r="H154" s="220">
        <v>2</v>
      </c>
      <c r="I154" s="221"/>
      <c r="J154" s="222">
        <f>ROUND(I154*H154,2)</f>
        <v>0</v>
      </c>
      <c r="K154" s="218" t="s">
        <v>35</v>
      </c>
      <c r="L154" s="46"/>
      <c r="M154" s="223" t="s">
        <v>35</v>
      </c>
      <c r="N154" s="224" t="s">
        <v>49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425</v>
      </c>
      <c r="AT154" s="227" t="s">
        <v>260</v>
      </c>
      <c r="AU154" s="227" t="s">
        <v>126</v>
      </c>
      <c r="AY154" s="19" t="s">
        <v>258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85</v>
      </c>
      <c r="BK154" s="228">
        <f>ROUND(I154*H154,2)</f>
        <v>0</v>
      </c>
      <c r="BL154" s="19" t="s">
        <v>425</v>
      </c>
      <c r="BM154" s="227" t="s">
        <v>903</v>
      </c>
    </row>
    <row r="155" s="2" customFormat="1">
      <c r="A155" s="40"/>
      <c r="B155" s="41"/>
      <c r="C155" s="42"/>
      <c r="D155" s="229" t="s">
        <v>265</v>
      </c>
      <c r="E155" s="42"/>
      <c r="F155" s="230" t="s">
        <v>2949</v>
      </c>
      <c r="G155" s="42"/>
      <c r="H155" s="42"/>
      <c r="I155" s="231"/>
      <c r="J155" s="42"/>
      <c r="K155" s="42"/>
      <c r="L155" s="46"/>
      <c r="M155" s="232"/>
      <c r="N155" s="23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265</v>
      </c>
      <c r="AU155" s="19" t="s">
        <v>126</v>
      </c>
    </row>
    <row r="156" s="2" customFormat="1" ht="24.15" customHeight="1">
      <c r="A156" s="40"/>
      <c r="B156" s="41"/>
      <c r="C156" s="216" t="s">
        <v>640</v>
      </c>
      <c r="D156" s="216" t="s">
        <v>260</v>
      </c>
      <c r="E156" s="217" t="s">
        <v>2947</v>
      </c>
      <c r="F156" s="218" t="s">
        <v>2948</v>
      </c>
      <c r="G156" s="219" t="s">
        <v>1058</v>
      </c>
      <c r="H156" s="220">
        <v>2</v>
      </c>
      <c r="I156" s="221"/>
      <c r="J156" s="222">
        <f>ROUND(I156*H156,2)</f>
        <v>0</v>
      </c>
      <c r="K156" s="218" t="s">
        <v>35</v>
      </c>
      <c r="L156" s="46"/>
      <c r="M156" s="223" t="s">
        <v>35</v>
      </c>
      <c r="N156" s="224" t="s">
        <v>49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425</v>
      </c>
      <c r="AT156" s="227" t="s">
        <v>260</v>
      </c>
      <c r="AU156" s="227" t="s">
        <v>126</v>
      </c>
      <c r="AY156" s="19" t="s">
        <v>258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85</v>
      </c>
      <c r="BK156" s="228">
        <f>ROUND(I156*H156,2)</f>
        <v>0</v>
      </c>
      <c r="BL156" s="19" t="s">
        <v>425</v>
      </c>
      <c r="BM156" s="227" t="s">
        <v>916</v>
      </c>
    </row>
    <row r="157" s="2" customFormat="1">
      <c r="A157" s="40"/>
      <c r="B157" s="41"/>
      <c r="C157" s="42"/>
      <c r="D157" s="229" t="s">
        <v>265</v>
      </c>
      <c r="E157" s="42"/>
      <c r="F157" s="230" t="s">
        <v>2950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265</v>
      </c>
      <c r="AU157" s="19" t="s">
        <v>126</v>
      </c>
    </row>
    <row r="158" s="2" customFormat="1" ht="24.15" customHeight="1">
      <c r="A158" s="40"/>
      <c r="B158" s="41"/>
      <c r="C158" s="216" t="s">
        <v>645</v>
      </c>
      <c r="D158" s="216" t="s">
        <v>260</v>
      </c>
      <c r="E158" s="217" t="s">
        <v>2951</v>
      </c>
      <c r="F158" s="218" t="s">
        <v>2952</v>
      </c>
      <c r="G158" s="219" t="s">
        <v>1058</v>
      </c>
      <c r="H158" s="220">
        <v>2</v>
      </c>
      <c r="I158" s="221"/>
      <c r="J158" s="222">
        <f>ROUND(I158*H158,2)</f>
        <v>0</v>
      </c>
      <c r="K158" s="218" t="s">
        <v>35</v>
      </c>
      <c r="L158" s="46"/>
      <c r="M158" s="223" t="s">
        <v>35</v>
      </c>
      <c r="N158" s="224" t="s">
        <v>49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425</v>
      </c>
      <c r="AT158" s="227" t="s">
        <v>260</v>
      </c>
      <c r="AU158" s="227" t="s">
        <v>126</v>
      </c>
      <c r="AY158" s="19" t="s">
        <v>258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85</v>
      </c>
      <c r="BK158" s="228">
        <f>ROUND(I158*H158,2)</f>
        <v>0</v>
      </c>
      <c r="BL158" s="19" t="s">
        <v>425</v>
      </c>
      <c r="BM158" s="227" t="s">
        <v>931</v>
      </c>
    </row>
    <row r="159" s="2" customFormat="1">
      <c r="A159" s="40"/>
      <c r="B159" s="41"/>
      <c r="C159" s="42"/>
      <c r="D159" s="229" t="s">
        <v>265</v>
      </c>
      <c r="E159" s="42"/>
      <c r="F159" s="230" t="s">
        <v>2949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265</v>
      </c>
      <c r="AU159" s="19" t="s">
        <v>126</v>
      </c>
    </row>
    <row r="160" s="2" customFormat="1" ht="16.5" customHeight="1">
      <c r="A160" s="40"/>
      <c r="B160" s="41"/>
      <c r="C160" s="216" t="s">
        <v>650</v>
      </c>
      <c r="D160" s="216" t="s">
        <v>260</v>
      </c>
      <c r="E160" s="217" t="s">
        <v>2953</v>
      </c>
      <c r="F160" s="218" t="s">
        <v>2954</v>
      </c>
      <c r="G160" s="219" t="s">
        <v>1058</v>
      </c>
      <c r="H160" s="220">
        <v>4</v>
      </c>
      <c r="I160" s="221"/>
      <c r="J160" s="222">
        <f>ROUND(I160*H160,2)</f>
        <v>0</v>
      </c>
      <c r="K160" s="218" t="s">
        <v>35</v>
      </c>
      <c r="L160" s="46"/>
      <c r="M160" s="223" t="s">
        <v>35</v>
      </c>
      <c r="N160" s="224" t="s">
        <v>49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425</v>
      </c>
      <c r="AT160" s="227" t="s">
        <v>260</v>
      </c>
      <c r="AU160" s="227" t="s">
        <v>126</v>
      </c>
      <c r="AY160" s="19" t="s">
        <v>258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85</v>
      </c>
      <c r="BK160" s="228">
        <f>ROUND(I160*H160,2)</f>
        <v>0</v>
      </c>
      <c r="BL160" s="19" t="s">
        <v>425</v>
      </c>
      <c r="BM160" s="227" t="s">
        <v>941</v>
      </c>
    </row>
    <row r="161" s="2" customFormat="1" ht="16.5" customHeight="1">
      <c r="A161" s="40"/>
      <c r="B161" s="41"/>
      <c r="C161" s="216" t="s">
        <v>656</v>
      </c>
      <c r="D161" s="216" t="s">
        <v>260</v>
      </c>
      <c r="E161" s="217" t="s">
        <v>2955</v>
      </c>
      <c r="F161" s="218" t="s">
        <v>2956</v>
      </c>
      <c r="G161" s="219" t="s">
        <v>124</v>
      </c>
      <c r="H161" s="220">
        <v>16</v>
      </c>
      <c r="I161" s="221"/>
      <c r="J161" s="222">
        <f>ROUND(I161*H161,2)</f>
        <v>0</v>
      </c>
      <c r="K161" s="218" t="s">
        <v>35</v>
      </c>
      <c r="L161" s="46"/>
      <c r="M161" s="223" t="s">
        <v>35</v>
      </c>
      <c r="N161" s="224" t="s">
        <v>49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425</v>
      </c>
      <c r="AT161" s="227" t="s">
        <v>260</v>
      </c>
      <c r="AU161" s="227" t="s">
        <v>126</v>
      </c>
      <c r="AY161" s="19" t="s">
        <v>258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85</v>
      </c>
      <c r="BK161" s="228">
        <f>ROUND(I161*H161,2)</f>
        <v>0</v>
      </c>
      <c r="BL161" s="19" t="s">
        <v>425</v>
      </c>
      <c r="BM161" s="227" t="s">
        <v>951</v>
      </c>
    </row>
    <row r="162" s="2" customFormat="1">
      <c r="A162" s="40"/>
      <c r="B162" s="41"/>
      <c r="C162" s="42"/>
      <c r="D162" s="229" t="s">
        <v>265</v>
      </c>
      <c r="E162" s="42"/>
      <c r="F162" s="230" t="s">
        <v>2957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265</v>
      </c>
      <c r="AU162" s="19" t="s">
        <v>126</v>
      </c>
    </row>
    <row r="163" s="2" customFormat="1" ht="21.75" customHeight="1">
      <c r="A163" s="40"/>
      <c r="B163" s="41"/>
      <c r="C163" s="216" t="s">
        <v>662</v>
      </c>
      <c r="D163" s="216" t="s">
        <v>260</v>
      </c>
      <c r="E163" s="217" t="s">
        <v>2958</v>
      </c>
      <c r="F163" s="218" t="s">
        <v>2959</v>
      </c>
      <c r="G163" s="219" t="s">
        <v>1058</v>
      </c>
      <c r="H163" s="220">
        <v>4</v>
      </c>
      <c r="I163" s="221"/>
      <c r="J163" s="222">
        <f>ROUND(I163*H163,2)</f>
        <v>0</v>
      </c>
      <c r="K163" s="218" t="s">
        <v>35</v>
      </c>
      <c r="L163" s="46"/>
      <c r="M163" s="223" t="s">
        <v>35</v>
      </c>
      <c r="N163" s="224" t="s">
        <v>49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425</v>
      </c>
      <c r="AT163" s="227" t="s">
        <v>260</v>
      </c>
      <c r="AU163" s="227" t="s">
        <v>126</v>
      </c>
      <c r="AY163" s="19" t="s">
        <v>258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85</v>
      </c>
      <c r="BK163" s="228">
        <f>ROUND(I163*H163,2)</f>
        <v>0</v>
      </c>
      <c r="BL163" s="19" t="s">
        <v>425</v>
      </c>
      <c r="BM163" s="227" t="s">
        <v>963</v>
      </c>
    </row>
    <row r="164" s="2" customFormat="1" ht="16.5" customHeight="1">
      <c r="A164" s="40"/>
      <c r="B164" s="41"/>
      <c r="C164" s="216" t="s">
        <v>667</v>
      </c>
      <c r="D164" s="216" t="s">
        <v>260</v>
      </c>
      <c r="E164" s="217" t="s">
        <v>2960</v>
      </c>
      <c r="F164" s="218" t="s">
        <v>2961</v>
      </c>
      <c r="G164" s="219" t="s">
        <v>124</v>
      </c>
      <c r="H164" s="220">
        <v>60</v>
      </c>
      <c r="I164" s="221"/>
      <c r="J164" s="222">
        <f>ROUND(I164*H164,2)</f>
        <v>0</v>
      </c>
      <c r="K164" s="218" t="s">
        <v>35</v>
      </c>
      <c r="L164" s="46"/>
      <c r="M164" s="223" t="s">
        <v>35</v>
      </c>
      <c r="N164" s="224" t="s">
        <v>49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425</v>
      </c>
      <c r="AT164" s="227" t="s">
        <v>260</v>
      </c>
      <c r="AU164" s="227" t="s">
        <v>126</v>
      </c>
      <c r="AY164" s="19" t="s">
        <v>258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85</v>
      </c>
      <c r="BK164" s="228">
        <f>ROUND(I164*H164,2)</f>
        <v>0</v>
      </c>
      <c r="BL164" s="19" t="s">
        <v>425</v>
      </c>
      <c r="BM164" s="227" t="s">
        <v>973</v>
      </c>
    </row>
    <row r="165" s="2" customFormat="1" ht="16.5" customHeight="1">
      <c r="A165" s="40"/>
      <c r="B165" s="41"/>
      <c r="C165" s="216" t="s">
        <v>674</v>
      </c>
      <c r="D165" s="216" t="s">
        <v>260</v>
      </c>
      <c r="E165" s="217" t="s">
        <v>2962</v>
      </c>
      <c r="F165" s="218" t="s">
        <v>2963</v>
      </c>
      <c r="G165" s="219" t="s">
        <v>156</v>
      </c>
      <c r="H165" s="220">
        <v>60</v>
      </c>
      <c r="I165" s="221"/>
      <c r="J165" s="222">
        <f>ROUND(I165*H165,2)</f>
        <v>0</v>
      </c>
      <c r="K165" s="218" t="s">
        <v>35</v>
      </c>
      <c r="L165" s="46"/>
      <c r="M165" s="223" t="s">
        <v>35</v>
      </c>
      <c r="N165" s="224" t="s">
        <v>49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425</v>
      </c>
      <c r="AT165" s="227" t="s">
        <v>260</v>
      </c>
      <c r="AU165" s="227" t="s">
        <v>126</v>
      </c>
      <c r="AY165" s="19" t="s">
        <v>258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85</v>
      </c>
      <c r="BK165" s="228">
        <f>ROUND(I165*H165,2)</f>
        <v>0</v>
      </c>
      <c r="BL165" s="19" t="s">
        <v>425</v>
      </c>
      <c r="BM165" s="227" t="s">
        <v>986</v>
      </c>
    </row>
    <row r="166" s="2" customFormat="1" ht="16.5" customHeight="1">
      <c r="A166" s="40"/>
      <c r="B166" s="41"/>
      <c r="C166" s="216" t="s">
        <v>679</v>
      </c>
      <c r="D166" s="216" t="s">
        <v>260</v>
      </c>
      <c r="E166" s="217" t="s">
        <v>2964</v>
      </c>
      <c r="F166" s="218" t="s">
        <v>2965</v>
      </c>
      <c r="G166" s="219" t="s">
        <v>156</v>
      </c>
      <c r="H166" s="220">
        <v>60</v>
      </c>
      <c r="I166" s="221"/>
      <c r="J166" s="222">
        <f>ROUND(I166*H166,2)</f>
        <v>0</v>
      </c>
      <c r="K166" s="218" t="s">
        <v>35</v>
      </c>
      <c r="L166" s="46"/>
      <c r="M166" s="223" t="s">
        <v>35</v>
      </c>
      <c r="N166" s="224" t="s">
        <v>49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425</v>
      </c>
      <c r="AT166" s="227" t="s">
        <v>260</v>
      </c>
      <c r="AU166" s="227" t="s">
        <v>126</v>
      </c>
      <c r="AY166" s="19" t="s">
        <v>258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85</v>
      </c>
      <c r="BK166" s="228">
        <f>ROUND(I166*H166,2)</f>
        <v>0</v>
      </c>
      <c r="BL166" s="19" t="s">
        <v>425</v>
      </c>
      <c r="BM166" s="227" t="s">
        <v>995</v>
      </c>
    </row>
    <row r="167" s="2" customFormat="1" ht="16.5" customHeight="1">
      <c r="A167" s="40"/>
      <c r="B167" s="41"/>
      <c r="C167" s="216" t="s">
        <v>685</v>
      </c>
      <c r="D167" s="216" t="s">
        <v>260</v>
      </c>
      <c r="E167" s="217" t="s">
        <v>2966</v>
      </c>
      <c r="F167" s="218" t="s">
        <v>2967</v>
      </c>
      <c r="G167" s="219" t="s">
        <v>2968</v>
      </c>
      <c r="H167" s="220">
        <v>1</v>
      </c>
      <c r="I167" s="221"/>
      <c r="J167" s="222">
        <f>ROUND(I167*H167,2)</f>
        <v>0</v>
      </c>
      <c r="K167" s="218" t="s">
        <v>35</v>
      </c>
      <c r="L167" s="46"/>
      <c r="M167" s="223" t="s">
        <v>35</v>
      </c>
      <c r="N167" s="224" t="s">
        <v>49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425</v>
      </c>
      <c r="AT167" s="227" t="s">
        <v>260</v>
      </c>
      <c r="AU167" s="227" t="s">
        <v>126</v>
      </c>
      <c r="AY167" s="19" t="s">
        <v>258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85</v>
      </c>
      <c r="BK167" s="228">
        <f>ROUND(I167*H167,2)</f>
        <v>0</v>
      </c>
      <c r="BL167" s="19" t="s">
        <v>425</v>
      </c>
      <c r="BM167" s="227" t="s">
        <v>1004</v>
      </c>
    </row>
    <row r="168" s="2" customFormat="1" ht="16.5" customHeight="1">
      <c r="A168" s="40"/>
      <c r="B168" s="41"/>
      <c r="C168" s="216" t="s">
        <v>690</v>
      </c>
      <c r="D168" s="216" t="s">
        <v>260</v>
      </c>
      <c r="E168" s="217" t="s">
        <v>2969</v>
      </c>
      <c r="F168" s="218" t="s">
        <v>2970</v>
      </c>
      <c r="G168" s="219" t="s">
        <v>2968</v>
      </c>
      <c r="H168" s="220">
        <v>1</v>
      </c>
      <c r="I168" s="221"/>
      <c r="J168" s="222">
        <f>ROUND(I168*H168,2)</f>
        <v>0</v>
      </c>
      <c r="K168" s="218" t="s">
        <v>35</v>
      </c>
      <c r="L168" s="46"/>
      <c r="M168" s="223" t="s">
        <v>35</v>
      </c>
      <c r="N168" s="224" t="s">
        <v>49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425</v>
      </c>
      <c r="AT168" s="227" t="s">
        <v>260</v>
      </c>
      <c r="AU168" s="227" t="s">
        <v>126</v>
      </c>
      <c r="AY168" s="19" t="s">
        <v>258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85</v>
      </c>
      <c r="BK168" s="228">
        <f>ROUND(I168*H168,2)</f>
        <v>0</v>
      </c>
      <c r="BL168" s="19" t="s">
        <v>425</v>
      </c>
      <c r="BM168" s="227" t="s">
        <v>1014</v>
      </c>
    </row>
    <row r="169" s="2" customFormat="1" ht="16.5" customHeight="1">
      <c r="A169" s="40"/>
      <c r="B169" s="41"/>
      <c r="C169" s="216" t="s">
        <v>696</v>
      </c>
      <c r="D169" s="216" t="s">
        <v>260</v>
      </c>
      <c r="E169" s="217" t="s">
        <v>2971</v>
      </c>
      <c r="F169" s="218" t="s">
        <v>2972</v>
      </c>
      <c r="G169" s="219" t="s">
        <v>2968</v>
      </c>
      <c r="H169" s="220">
        <v>1</v>
      </c>
      <c r="I169" s="221"/>
      <c r="J169" s="222">
        <f>ROUND(I169*H169,2)</f>
        <v>0</v>
      </c>
      <c r="K169" s="218" t="s">
        <v>35</v>
      </c>
      <c r="L169" s="46"/>
      <c r="M169" s="290" t="s">
        <v>35</v>
      </c>
      <c r="N169" s="291" t="s">
        <v>49</v>
      </c>
      <c r="O169" s="292"/>
      <c r="P169" s="293">
        <f>O169*H169</f>
        <v>0</v>
      </c>
      <c r="Q169" s="293">
        <v>0</v>
      </c>
      <c r="R169" s="293">
        <f>Q169*H169</f>
        <v>0</v>
      </c>
      <c r="S169" s="293">
        <v>0</v>
      </c>
      <c r="T169" s="29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425</v>
      </c>
      <c r="AT169" s="227" t="s">
        <v>260</v>
      </c>
      <c r="AU169" s="227" t="s">
        <v>126</v>
      </c>
      <c r="AY169" s="19" t="s">
        <v>258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85</v>
      </c>
      <c r="BK169" s="228">
        <f>ROUND(I169*H169,2)</f>
        <v>0</v>
      </c>
      <c r="BL169" s="19" t="s">
        <v>425</v>
      </c>
      <c r="BM169" s="227" t="s">
        <v>1028</v>
      </c>
    </row>
    <row r="170" s="2" customFormat="1" ht="6.96" customHeight="1">
      <c r="A170" s="40"/>
      <c r="B170" s="61"/>
      <c r="C170" s="62"/>
      <c r="D170" s="62"/>
      <c r="E170" s="62"/>
      <c r="F170" s="62"/>
      <c r="G170" s="62"/>
      <c r="H170" s="62"/>
      <c r="I170" s="62"/>
      <c r="J170" s="62"/>
      <c r="K170" s="62"/>
      <c r="L170" s="46"/>
      <c r="M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</row>
  </sheetData>
  <sheetProtection sheet="1" autoFilter="0" formatColumns="0" formatRows="0" objects="1" scenarios="1" spinCount="100000" saltValue="x+vu2zwvnGv6bOSKFPtdR5qJ35PiPCInisumjdTT/dCK9qRsh3Qwn9FMP1qbKqmgg0paM/N/rp50pkrKlojAaQ==" hashValue="xymeF2r6fw4KuR96sdsuKxyMmAvfl1Y14k6L0/g5Kloio3Pp6PK0FnM1mwacutnL8diScTptgoyG9iSSu5+bJA==" algorithmName="SHA-512" password="CC35"/>
  <autoFilter ref="C81:K16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2973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ROUND(J81,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ROUND((SUM(BE81:BE84)),  2)</f>
        <v>0</v>
      </c>
      <c r="G33" s="40"/>
      <c r="H33" s="40"/>
      <c r="I33" s="161">
        <v>0.20999999999999999</v>
      </c>
      <c r="J33" s="160">
        <f>ROUND(((SUM(BE81:BE84))*I33),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ROUND((SUM(BF81:BF84)),  2)</f>
        <v>0</v>
      </c>
      <c r="G34" s="40"/>
      <c r="H34" s="40"/>
      <c r="I34" s="161">
        <v>0.14999999999999999</v>
      </c>
      <c r="J34" s="160">
        <f>ROUND(((SUM(BF81:BF84))*I34),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ROUND((SUM(BG81:BG84)),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ROUND((SUM(BH81:BH84)),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ROUND((SUM(BI81:BI84)),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MaR (odhad)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2974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2975</v>
      </c>
      <c r="E61" s="186"/>
      <c r="F61" s="186"/>
      <c r="G61" s="186"/>
      <c r="H61" s="186"/>
      <c r="I61" s="186"/>
      <c r="J61" s="187">
        <f>J83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243</v>
      </c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173" t="str">
        <f>E7</f>
        <v>ZŠ Beroun - Tělocvična</v>
      </c>
      <c r="F71" s="34"/>
      <c r="G71" s="34"/>
      <c r="H71" s="34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D.1.4.5 - MaR (odhad)</v>
      </c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Preislerova 1335, 266 01 Beroun</v>
      </c>
      <c r="G75" s="42"/>
      <c r="H75" s="42"/>
      <c r="I75" s="34" t="s">
        <v>24</v>
      </c>
      <c r="J75" s="74" t="str">
        <f>IF(J12="","",J12)</f>
        <v>6. 4. 2023</v>
      </c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26</v>
      </c>
      <c r="D77" s="42"/>
      <c r="E77" s="42"/>
      <c r="F77" s="29" t="str">
        <f>E15</f>
        <v>Město Beroun</v>
      </c>
      <c r="G77" s="42"/>
      <c r="H77" s="42"/>
      <c r="I77" s="34" t="s">
        <v>34</v>
      </c>
      <c r="J77" s="38" t="str">
        <f>E21</f>
        <v>Ing. Luboš Rajniš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34" t="s">
        <v>38</v>
      </c>
      <c r="J78" s="38" t="str">
        <f>E24</f>
        <v>QSB s.r.o.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89"/>
      <c r="B80" s="190"/>
      <c r="C80" s="191" t="s">
        <v>244</v>
      </c>
      <c r="D80" s="192" t="s">
        <v>63</v>
      </c>
      <c r="E80" s="192" t="s">
        <v>59</v>
      </c>
      <c r="F80" s="192" t="s">
        <v>60</v>
      </c>
      <c r="G80" s="192" t="s">
        <v>245</v>
      </c>
      <c r="H80" s="192" t="s">
        <v>246</v>
      </c>
      <c r="I80" s="192" t="s">
        <v>247</v>
      </c>
      <c r="J80" s="192" t="s">
        <v>216</v>
      </c>
      <c r="K80" s="193" t="s">
        <v>248</v>
      </c>
      <c r="L80" s="194"/>
      <c r="M80" s="94" t="s">
        <v>35</v>
      </c>
      <c r="N80" s="95" t="s">
        <v>48</v>
      </c>
      <c r="O80" s="95" t="s">
        <v>249</v>
      </c>
      <c r="P80" s="95" t="s">
        <v>250</v>
      </c>
      <c r="Q80" s="95" t="s">
        <v>251</v>
      </c>
      <c r="R80" s="95" t="s">
        <v>252</v>
      </c>
      <c r="S80" s="95" t="s">
        <v>253</v>
      </c>
      <c r="T80" s="96" t="s">
        <v>254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0"/>
      <c r="B81" s="41"/>
      <c r="C81" s="101" t="s">
        <v>255</v>
      </c>
      <c r="D81" s="42"/>
      <c r="E81" s="42"/>
      <c r="F81" s="42"/>
      <c r="G81" s="42"/>
      <c r="H81" s="42"/>
      <c r="I81" s="42"/>
      <c r="J81" s="195">
        <f>BK81</f>
        <v>0</v>
      </c>
      <c r="K81" s="42"/>
      <c r="L81" s="46"/>
      <c r="M81" s="97"/>
      <c r="N81" s="196"/>
      <c r="O81" s="98"/>
      <c r="P81" s="197">
        <f>P82</f>
        <v>0</v>
      </c>
      <c r="Q81" s="98"/>
      <c r="R81" s="197">
        <f>R82</f>
        <v>0</v>
      </c>
      <c r="S81" s="98"/>
      <c r="T81" s="198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77</v>
      </c>
      <c r="AU81" s="19" t="s">
        <v>217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77</v>
      </c>
      <c r="E82" s="203" t="s">
        <v>419</v>
      </c>
      <c r="F82" s="203" t="s">
        <v>419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126</v>
      </c>
      <c r="AT82" s="212" t="s">
        <v>77</v>
      </c>
      <c r="AU82" s="212" t="s">
        <v>78</v>
      </c>
      <c r="AY82" s="211" t="s">
        <v>258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77</v>
      </c>
      <c r="E83" s="214" t="s">
        <v>2976</v>
      </c>
      <c r="F83" s="214" t="s">
        <v>2977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P84</f>
        <v>0</v>
      </c>
      <c r="Q83" s="208"/>
      <c r="R83" s="209">
        <f>R84</f>
        <v>0</v>
      </c>
      <c r="S83" s="208"/>
      <c r="T83" s="21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126</v>
      </c>
      <c r="AT83" s="212" t="s">
        <v>77</v>
      </c>
      <c r="AU83" s="212" t="s">
        <v>85</v>
      </c>
      <c r="AY83" s="211" t="s">
        <v>258</v>
      </c>
      <c r="BK83" s="213">
        <f>BK84</f>
        <v>0</v>
      </c>
    </row>
    <row r="84" s="2" customFormat="1" ht="24.15" customHeight="1">
      <c r="A84" s="40"/>
      <c r="B84" s="41"/>
      <c r="C84" s="216" t="s">
        <v>85</v>
      </c>
      <c r="D84" s="216" t="s">
        <v>260</v>
      </c>
      <c r="E84" s="217" t="s">
        <v>2978</v>
      </c>
      <c r="F84" s="218" t="s">
        <v>2979</v>
      </c>
      <c r="G84" s="219" t="s">
        <v>1002</v>
      </c>
      <c r="H84" s="220">
        <v>1</v>
      </c>
      <c r="I84" s="221"/>
      <c r="J84" s="222">
        <f>ROUND(I84*H84,2)</f>
        <v>0</v>
      </c>
      <c r="K84" s="218" t="s">
        <v>35</v>
      </c>
      <c r="L84" s="46"/>
      <c r="M84" s="290" t="s">
        <v>35</v>
      </c>
      <c r="N84" s="291" t="s">
        <v>49</v>
      </c>
      <c r="O84" s="292"/>
      <c r="P84" s="293">
        <f>O84*H84</f>
        <v>0</v>
      </c>
      <c r="Q84" s="293">
        <v>0</v>
      </c>
      <c r="R84" s="293">
        <f>Q84*H84</f>
        <v>0</v>
      </c>
      <c r="S84" s="293">
        <v>0</v>
      </c>
      <c r="T84" s="29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7" t="s">
        <v>751</v>
      </c>
      <c r="AT84" s="227" t="s">
        <v>260</v>
      </c>
      <c r="AU84" s="227" t="s">
        <v>87</v>
      </c>
      <c r="AY84" s="19" t="s">
        <v>258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19" t="s">
        <v>85</v>
      </c>
      <c r="BK84" s="228">
        <f>ROUND(I84*H84,2)</f>
        <v>0</v>
      </c>
      <c r="BL84" s="19" t="s">
        <v>751</v>
      </c>
      <c r="BM84" s="227" t="s">
        <v>2980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LFLmxP8IwxUmRJ7JSLPdgW5P1N+oVKcRtOem/SCx0ui+Y1nyyzh0Np5IM0vQ6OXtPW5uttVobZxgf+uN5mY6NQ==" hashValue="lGLIeUzcqOUo94aFfcRrKf6NYcAl/rb3A0tq0t+AkIkXAKs0tZHts3TmBPzDJpHuW2xuqlnhm0esZ94G3apDKw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2981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ROUND(J92,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ROUND((SUM(BE92:BE149)),  2)</f>
        <v>0</v>
      </c>
      <c r="G33" s="40"/>
      <c r="H33" s="40"/>
      <c r="I33" s="161">
        <v>0.20999999999999999</v>
      </c>
      <c r="J33" s="160">
        <f>ROUND(((SUM(BE92:BE149))*I33),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ROUND((SUM(BF92:BF149)),  2)</f>
        <v>0</v>
      </c>
      <c r="G34" s="40"/>
      <c r="H34" s="40"/>
      <c r="I34" s="161">
        <v>0.14999999999999999</v>
      </c>
      <c r="J34" s="160">
        <f>ROUND(((SUM(BF92:BF149))*I34),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ROUND((SUM(BG92:BG149)),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ROUND((SUM(BH92:BH149)),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ROUND((SUM(BI92:BI149)),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ESIL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2982</v>
      </c>
      <c r="E60" s="181"/>
      <c r="F60" s="181"/>
      <c r="G60" s="181"/>
      <c r="H60" s="181"/>
      <c r="I60" s="181"/>
      <c r="J60" s="182">
        <f>J93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2983</v>
      </c>
      <c r="E61" s="186"/>
      <c r="F61" s="186"/>
      <c r="G61" s="186"/>
      <c r="H61" s="186"/>
      <c r="I61" s="186"/>
      <c r="J61" s="187">
        <f>J94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2984</v>
      </c>
      <c r="E62" s="186"/>
      <c r="F62" s="186"/>
      <c r="G62" s="186"/>
      <c r="H62" s="186"/>
      <c r="I62" s="186"/>
      <c r="J62" s="187">
        <f>J96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2985</v>
      </c>
      <c r="E63" s="186"/>
      <c r="F63" s="186"/>
      <c r="G63" s="186"/>
      <c r="H63" s="186"/>
      <c r="I63" s="186"/>
      <c r="J63" s="187">
        <f>J102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2986</v>
      </c>
      <c r="E64" s="186"/>
      <c r="F64" s="186"/>
      <c r="G64" s="186"/>
      <c r="H64" s="186"/>
      <c r="I64" s="186"/>
      <c r="J64" s="187">
        <f>J107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2987</v>
      </c>
      <c r="E65" s="186"/>
      <c r="F65" s="186"/>
      <c r="G65" s="186"/>
      <c r="H65" s="186"/>
      <c r="I65" s="186"/>
      <c r="J65" s="187">
        <f>J116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2988</v>
      </c>
      <c r="E66" s="186"/>
      <c r="F66" s="186"/>
      <c r="G66" s="186"/>
      <c r="H66" s="186"/>
      <c r="I66" s="186"/>
      <c r="J66" s="187">
        <f>J121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2989</v>
      </c>
      <c r="E67" s="186"/>
      <c r="F67" s="186"/>
      <c r="G67" s="186"/>
      <c r="H67" s="186"/>
      <c r="I67" s="186"/>
      <c r="J67" s="187">
        <f>J125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2990</v>
      </c>
      <c r="E68" s="186"/>
      <c r="F68" s="186"/>
      <c r="G68" s="186"/>
      <c r="H68" s="186"/>
      <c r="I68" s="186"/>
      <c r="J68" s="187">
        <f>J127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2991</v>
      </c>
      <c r="E69" s="186"/>
      <c r="F69" s="186"/>
      <c r="G69" s="186"/>
      <c r="H69" s="186"/>
      <c r="I69" s="186"/>
      <c r="J69" s="187">
        <f>J134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2992</v>
      </c>
      <c r="E70" s="186"/>
      <c r="F70" s="186"/>
      <c r="G70" s="186"/>
      <c r="H70" s="186"/>
      <c r="I70" s="186"/>
      <c r="J70" s="187">
        <f>J141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2993</v>
      </c>
      <c r="E71" s="186"/>
      <c r="F71" s="186"/>
      <c r="G71" s="186"/>
      <c r="H71" s="186"/>
      <c r="I71" s="186"/>
      <c r="J71" s="187">
        <f>J143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2994</v>
      </c>
      <c r="E72" s="186"/>
      <c r="F72" s="186"/>
      <c r="G72" s="186"/>
      <c r="H72" s="186"/>
      <c r="I72" s="186"/>
      <c r="J72" s="187">
        <f>J145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243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3" t="str">
        <f>E7</f>
        <v>ZŠ Beroun - Tělocvična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135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D.1.4.6 - ESIL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22</v>
      </c>
      <c r="D86" s="42"/>
      <c r="E86" s="42"/>
      <c r="F86" s="29" t="str">
        <f>F12</f>
        <v>Preislerova 1335, 266 01 Beroun</v>
      </c>
      <c r="G86" s="42"/>
      <c r="H86" s="42"/>
      <c r="I86" s="34" t="s">
        <v>24</v>
      </c>
      <c r="J86" s="74" t="str">
        <f>IF(J12="","",J12)</f>
        <v>6. 4. 2023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26</v>
      </c>
      <c r="D88" s="42"/>
      <c r="E88" s="42"/>
      <c r="F88" s="29" t="str">
        <f>E15</f>
        <v>Město Beroun</v>
      </c>
      <c r="G88" s="42"/>
      <c r="H88" s="42"/>
      <c r="I88" s="34" t="s">
        <v>34</v>
      </c>
      <c r="J88" s="38" t="str">
        <f>E21</f>
        <v>Ing. Luboš Rajniš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32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QSB s.r.o.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244</v>
      </c>
      <c r="D91" s="192" t="s">
        <v>63</v>
      </c>
      <c r="E91" s="192" t="s">
        <v>59</v>
      </c>
      <c r="F91" s="192" t="s">
        <v>60</v>
      </c>
      <c r="G91" s="192" t="s">
        <v>245</v>
      </c>
      <c r="H91" s="192" t="s">
        <v>246</v>
      </c>
      <c r="I91" s="192" t="s">
        <v>247</v>
      </c>
      <c r="J91" s="192" t="s">
        <v>216</v>
      </c>
      <c r="K91" s="193" t="s">
        <v>248</v>
      </c>
      <c r="L91" s="194"/>
      <c r="M91" s="94" t="s">
        <v>35</v>
      </c>
      <c r="N91" s="95" t="s">
        <v>48</v>
      </c>
      <c r="O91" s="95" t="s">
        <v>249</v>
      </c>
      <c r="P91" s="95" t="s">
        <v>250</v>
      </c>
      <c r="Q91" s="95" t="s">
        <v>251</v>
      </c>
      <c r="R91" s="95" t="s">
        <v>252</v>
      </c>
      <c r="S91" s="95" t="s">
        <v>253</v>
      </c>
      <c r="T91" s="96" t="s">
        <v>254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255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217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77</v>
      </c>
      <c r="E93" s="203" t="s">
        <v>2995</v>
      </c>
      <c r="F93" s="203" t="s">
        <v>2996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P94+P96+P102+P107+P116+P121+P125+P127+P134+P141+P143+P145</f>
        <v>0</v>
      </c>
      <c r="Q93" s="208"/>
      <c r="R93" s="209">
        <f>R94+R96+R102+R107+R116+R121+R125+R127+R134+R141+R143+R145</f>
        <v>0</v>
      </c>
      <c r="S93" s="208"/>
      <c r="T93" s="210">
        <f>T94+T96+T102+T107+T116+T121+T125+T127+T134+T141+T143+T145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87</v>
      </c>
      <c r="AT93" s="212" t="s">
        <v>77</v>
      </c>
      <c r="AU93" s="212" t="s">
        <v>78</v>
      </c>
      <c r="AY93" s="211" t="s">
        <v>258</v>
      </c>
      <c r="BK93" s="213">
        <f>BK94+BK96+BK102+BK107+BK116+BK121+BK125+BK127+BK134+BK141+BK143+BK145</f>
        <v>0</v>
      </c>
    </row>
    <row r="94" s="12" customFormat="1" ht="22.8" customHeight="1">
      <c r="A94" s="12"/>
      <c r="B94" s="200"/>
      <c r="C94" s="201"/>
      <c r="D94" s="202" t="s">
        <v>77</v>
      </c>
      <c r="E94" s="214" t="s">
        <v>2997</v>
      </c>
      <c r="F94" s="214" t="s">
        <v>2998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P95</f>
        <v>0</v>
      </c>
      <c r="Q94" s="208"/>
      <c r="R94" s="209">
        <f>R95</f>
        <v>0</v>
      </c>
      <c r="S94" s="208"/>
      <c r="T94" s="210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85</v>
      </c>
      <c r="AT94" s="212" t="s">
        <v>77</v>
      </c>
      <c r="AU94" s="212" t="s">
        <v>85</v>
      </c>
      <c r="AY94" s="211" t="s">
        <v>258</v>
      </c>
      <c r="BK94" s="213">
        <f>BK95</f>
        <v>0</v>
      </c>
    </row>
    <row r="95" s="2" customFormat="1" ht="16.5" customHeight="1">
      <c r="A95" s="40"/>
      <c r="B95" s="41"/>
      <c r="C95" s="216" t="s">
        <v>78</v>
      </c>
      <c r="D95" s="216" t="s">
        <v>260</v>
      </c>
      <c r="E95" s="217" t="s">
        <v>2999</v>
      </c>
      <c r="F95" s="218" t="s">
        <v>3000</v>
      </c>
      <c r="G95" s="219" t="s">
        <v>124</v>
      </c>
      <c r="H95" s="220">
        <v>370</v>
      </c>
      <c r="I95" s="221"/>
      <c r="J95" s="222">
        <f>ROUND(I95*H95,2)</f>
        <v>0</v>
      </c>
      <c r="K95" s="218" t="s">
        <v>35</v>
      </c>
      <c r="L95" s="46"/>
      <c r="M95" s="223" t="s">
        <v>35</v>
      </c>
      <c r="N95" s="224" t="s">
        <v>49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263</v>
      </c>
      <c r="AT95" s="227" t="s">
        <v>260</v>
      </c>
      <c r="AU95" s="227" t="s">
        <v>87</v>
      </c>
      <c r="AY95" s="19" t="s">
        <v>258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85</v>
      </c>
      <c r="BK95" s="228">
        <f>ROUND(I95*H95,2)</f>
        <v>0</v>
      </c>
      <c r="BL95" s="19" t="s">
        <v>263</v>
      </c>
      <c r="BM95" s="227" t="s">
        <v>87</v>
      </c>
    </row>
    <row r="96" s="12" customFormat="1" ht="22.8" customHeight="1">
      <c r="A96" s="12"/>
      <c r="B96" s="200"/>
      <c r="C96" s="201"/>
      <c r="D96" s="202" t="s">
        <v>77</v>
      </c>
      <c r="E96" s="214" t="s">
        <v>3001</v>
      </c>
      <c r="F96" s="214" t="s">
        <v>3002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SUM(P97:P101)</f>
        <v>0</v>
      </c>
      <c r="Q96" s="208"/>
      <c r="R96" s="209">
        <f>SUM(R97:R101)</f>
        <v>0</v>
      </c>
      <c r="S96" s="208"/>
      <c r="T96" s="210">
        <f>SUM(T97:T101)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85</v>
      </c>
      <c r="AT96" s="212" t="s">
        <v>77</v>
      </c>
      <c r="AU96" s="212" t="s">
        <v>85</v>
      </c>
      <c r="AY96" s="211" t="s">
        <v>258</v>
      </c>
      <c r="BK96" s="213">
        <f>SUM(BK97:BK101)</f>
        <v>0</v>
      </c>
    </row>
    <row r="97" s="2" customFormat="1" ht="16.5" customHeight="1">
      <c r="A97" s="40"/>
      <c r="B97" s="41"/>
      <c r="C97" s="216" t="s">
        <v>78</v>
      </c>
      <c r="D97" s="216" t="s">
        <v>260</v>
      </c>
      <c r="E97" s="217" t="s">
        <v>3003</v>
      </c>
      <c r="F97" s="218" t="s">
        <v>3004</v>
      </c>
      <c r="G97" s="219" t="s">
        <v>124</v>
      </c>
      <c r="H97" s="220">
        <v>365</v>
      </c>
      <c r="I97" s="221"/>
      <c r="J97" s="222">
        <f>ROUND(I97*H97,2)</f>
        <v>0</v>
      </c>
      <c r="K97" s="218" t="s">
        <v>35</v>
      </c>
      <c r="L97" s="46"/>
      <c r="M97" s="223" t="s">
        <v>35</v>
      </c>
      <c r="N97" s="224" t="s">
        <v>49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263</v>
      </c>
      <c r="AT97" s="227" t="s">
        <v>260</v>
      </c>
      <c r="AU97" s="227" t="s">
        <v>87</v>
      </c>
      <c r="AY97" s="19" t="s">
        <v>258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85</v>
      </c>
      <c r="BK97" s="228">
        <f>ROUND(I97*H97,2)</f>
        <v>0</v>
      </c>
      <c r="BL97" s="19" t="s">
        <v>263</v>
      </c>
      <c r="BM97" s="227" t="s">
        <v>263</v>
      </c>
    </row>
    <row r="98" s="2" customFormat="1" ht="16.5" customHeight="1">
      <c r="A98" s="40"/>
      <c r="B98" s="41"/>
      <c r="C98" s="216" t="s">
        <v>78</v>
      </c>
      <c r="D98" s="216" t="s">
        <v>260</v>
      </c>
      <c r="E98" s="217" t="s">
        <v>3005</v>
      </c>
      <c r="F98" s="218" t="s">
        <v>3006</v>
      </c>
      <c r="G98" s="219" t="s">
        <v>124</v>
      </c>
      <c r="H98" s="220">
        <v>232</v>
      </c>
      <c r="I98" s="221"/>
      <c r="J98" s="222">
        <f>ROUND(I98*H98,2)</f>
        <v>0</v>
      </c>
      <c r="K98" s="218" t="s">
        <v>35</v>
      </c>
      <c r="L98" s="46"/>
      <c r="M98" s="223" t="s">
        <v>35</v>
      </c>
      <c r="N98" s="224" t="s">
        <v>49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263</v>
      </c>
      <c r="AT98" s="227" t="s">
        <v>260</v>
      </c>
      <c r="AU98" s="227" t="s">
        <v>87</v>
      </c>
      <c r="AY98" s="19" t="s">
        <v>258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85</v>
      </c>
      <c r="BK98" s="228">
        <f>ROUND(I98*H98,2)</f>
        <v>0</v>
      </c>
      <c r="BL98" s="19" t="s">
        <v>263</v>
      </c>
      <c r="BM98" s="227" t="s">
        <v>205</v>
      </c>
    </row>
    <row r="99" s="2" customFormat="1" ht="16.5" customHeight="1">
      <c r="A99" s="40"/>
      <c r="B99" s="41"/>
      <c r="C99" s="216" t="s">
        <v>78</v>
      </c>
      <c r="D99" s="216" t="s">
        <v>260</v>
      </c>
      <c r="E99" s="217" t="s">
        <v>3007</v>
      </c>
      <c r="F99" s="218" t="s">
        <v>3008</v>
      </c>
      <c r="G99" s="219" t="s">
        <v>124</v>
      </c>
      <c r="H99" s="220">
        <v>370</v>
      </c>
      <c r="I99" s="221"/>
      <c r="J99" s="222">
        <f>ROUND(I99*H99,2)</f>
        <v>0</v>
      </c>
      <c r="K99" s="218" t="s">
        <v>35</v>
      </c>
      <c r="L99" s="46"/>
      <c r="M99" s="223" t="s">
        <v>35</v>
      </c>
      <c r="N99" s="224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263</v>
      </c>
      <c r="AT99" s="227" t="s">
        <v>260</v>
      </c>
      <c r="AU99" s="227" t="s">
        <v>87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263</v>
      </c>
      <c r="BM99" s="227" t="s">
        <v>197</v>
      </c>
    </row>
    <row r="100" s="2" customFormat="1" ht="16.5" customHeight="1">
      <c r="A100" s="40"/>
      <c r="B100" s="41"/>
      <c r="C100" s="216" t="s">
        <v>78</v>
      </c>
      <c r="D100" s="216" t="s">
        <v>260</v>
      </c>
      <c r="E100" s="217" t="s">
        <v>3009</v>
      </c>
      <c r="F100" s="218" t="s">
        <v>3010</v>
      </c>
      <c r="G100" s="219" t="s">
        <v>124</v>
      </c>
      <c r="H100" s="220">
        <v>715</v>
      </c>
      <c r="I100" s="221"/>
      <c r="J100" s="222">
        <f>ROUND(I100*H100,2)</f>
        <v>0</v>
      </c>
      <c r="K100" s="218" t="s">
        <v>35</v>
      </c>
      <c r="L100" s="46"/>
      <c r="M100" s="223" t="s">
        <v>35</v>
      </c>
      <c r="N100" s="224" t="s">
        <v>49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263</v>
      </c>
      <c r="AT100" s="227" t="s">
        <v>260</v>
      </c>
      <c r="AU100" s="227" t="s">
        <v>87</v>
      </c>
      <c r="AY100" s="19" t="s">
        <v>258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85</v>
      </c>
      <c r="BK100" s="228">
        <f>ROUND(I100*H100,2)</f>
        <v>0</v>
      </c>
      <c r="BL100" s="19" t="s">
        <v>263</v>
      </c>
      <c r="BM100" s="227" t="s">
        <v>387</v>
      </c>
    </row>
    <row r="101" s="2" customFormat="1" ht="16.5" customHeight="1">
      <c r="A101" s="40"/>
      <c r="B101" s="41"/>
      <c r="C101" s="216" t="s">
        <v>78</v>
      </c>
      <c r="D101" s="216" t="s">
        <v>260</v>
      </c>
      <c r="E101" s="217" t="s">
        <v>3011</v>
      </c>
      <c r="F101" s="218" t="s">
        <v>3012</v>
      </c>
      <c r="G101" s="219" t="s">
        <v>124</v>
      </c>
      <c r="H101" s="220">
        <v>430</v>
      </c>
      <c r="I101" s="221"/>
      <c r="J101" s="222">
        <f>ROUND(I101*H101,2)</f>
        <v>0</v>
      </c>
      <c r="K101" s="218" t="s">
        <v>35</v>
      </c>
      <c r="L101" s="46"/>
      <c r="M101" s="223" t="s">
        <v>35</v>
      </c>
      <c r="N101" s="224" t="s">
        <v>49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263</v>
      </c>
      <c r="AT101" s="227" t="s">
        <v>260</v>
      </c>
      <c r="AU101" s="227" t="s">
        <v>87</v>
      </c>
      <c r="AY101" s="19" t="s">
        <v>258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85</v>
      </c>
      <c r="BK101" s="228">
        <f>ROUND(I101*H101,2)</f>
        <v>0</v>
      </c>
      <c r="BL101" s="19" t="s">
        <v>263</v>
      </c>
      <c r="BM101" s="227" t="s">
        <v>399</v>
      </c>
    </row>
    <row r="102" s="12" customFormat="1" ht="22.8" customHeight="1">
      <c r="A102" s="12"/>
      <c r="B102" s="200"/>
      <c r="C102" s="201"/>
      <c r="D102" s="202" t="s">
        <v>77</v>
      </c>
      <c r="E102" s="214" t="s">
        <v>3013</v>
      </c>
      <c r="F102" s="214" t="s">
        <v>3014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SUM(P103:P106)</f>
        <v>0</v>
      </c>
      <c r="Q102" s="208"/>
      <c r="R102" s="209">
        <f>SUM(R103:R106)</f>
        <v>0</v>
      </c>
      <c r="S102" s="208"/>
      <c r="T102" s="21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85</v>
      </c>
      <c r="AT102" s="212" t="s">
        <v>77</v>
      </c>
      <c r="AU102" s="212" t="s">
        <v>85</v>
      </c>
      <c r="AY102" s="211" t="s">
        <v>258</v>
      </c>
      <c r="BK102" s="213">
        <f>SUM(BK103:BK106)</f>
        <v>0</v>
      </c>
    </row>
    <row r="103" s="2" customFormat="1" ht="16.5" customHeight="1">
      <c r="A103" s="40"/>
      <c r="B103" s="41"/>
      <c r="C103" s="216" t="s">
        <v>78</v>
      </c>
      <c r="D103" s="216" t="s">
        <v>260</v>
      </c>
      <c r="E103" s="217" t="s">
        <v>3015</v>
      </c>
      <c r="F103" s="218" t="s">
        <v>3016</v>
      </c>
      <c r="G103" s="219" t="s">
        <v>1058</v>
      </c>
      <c r="H103" s="220">
        <v>188</v>
      </c>
      <c r="I103" s="221"/>
      <c r="J103" s="222">
        <f>ROUND(I103*H103,2)</f>
        <v>0</v>
      </c>
      <c r="K103" s="218" t="s">
        <v>35</v>
      </c>
      <c r="L103" s="46"/>
      <c r="M103" s="223" t="s">
        <v>35</v>
      </c>
      <c r="N103" s="224" t="s">
        <v>49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263</v>
      </c>
      <c r="AT103" s="227" t="s">
        <v>260</v>
      </c>
      <c r="AU103" s="227" t="s">
        <v>87</v>
      </c>
      <c r="AY103" s="19" t="s">
        <v>258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85</v>
      </c>
      <c r="BK103" s="228">
        <f>ROUND(I103*H103,2)</f>
        <v>0</v>
      </c>
      <c r="BL103" s="19" t="s">
        <v>263</v>
      </c>
      <c r="BM103" s="227" t="s">
        <v>412</v>
      </c>
    </row>
    <row r="104" s="2" customFormat="1" ht="16.5" customHeight="1">
      <c r="A104" s="40"/>
      <c r="B104" s="41"/>
      <c r="C104" s="216" t="s">
        <v>78</v>
      </c>
      <c r="D104" s="216" t="s">
        <v>260</v>
      </c>
      <c r="E104" s="217" t="s">
        <v>3017</v>
      </c>
      <c r="F104" s="218" t="s">
        <v>3018</v>
      </c>
      <c r="G104" s="219" t="s">
        <v>1058</v>
      </c>
      <c r="H104" s="220">
        <v>20</v>
      </c>
      <c r="I104" s="221"/>
      <c r="J104" s="222">
        <f>ROUND(I104*H104,2)</f>
        <v>0</v>
      </c>
      <c r="K104" s="218" t="s">
        <v>35</v>
      </c>
      <c r="L104" s="46"/>
      <c r="M104" s="223" t="s">
        <v>35</v>
      </c>
      <c r="N104" s="224" t="s">
        <v>49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263</v>
      </c>
      <c r="AT104" s="227" t="s">
        <v>260</v>
      </c>
      <c r="AU104" s="227" t="s">
        <v>87</v>
      </c>
      <c r="AY104" s="19" t="s">
        <v>258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85</v>
      </c>
      <c r="BK104" s="228">
        <f>ROUND(I104*H104,2)</f>
        <v>0</v>
      </c>
      <c r="BL104" s="19" t="s">
        <v>263</v>
      </c>
      <c r="BM104" s="227" t="s">
        <v>425</v>
      </c>
    </row>
    <row r="105" s="2" customFormat="1" ht="16.5" customHeight="1">
      <c r="A105" s="40"/>
      <c r="B105" s="41"/>
      <c r="C105" s="216" t="s">
        <v>78</v>
      </c>
      <c r="D105" s="216" t="s">
        <v>260</v>
      </c>
      <c r="E105" s="217" t="s">
        <v>3019</v>
      </c>
      <c r="F105" s="218" t="s">
        <v>3020</v>
      </c>
      <c r="G105" s="219" t="s">
        <v>1058</v>
      </c>
      <c r="H105" s="220">
        <v>15</v>
      </c>
      <c r="I105" s="221"/>
      <c r="J105" s="222">
        <f>ROUND(I105*H105,2)</f>
        <v>0</v>
      </c>
      <c r="K105" s="218" t="s">
        <v>35</v>
      </c>
      <c r="L105" s="46"/>
      <c r="M105" s="223" t="s">
        <v>35</v>
      </c>
      <c r="N105" s="224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263</v>
      </c>
      <c r="AT105" s="227" t="s">
        <v>260</v>
      </c>
      <c r="AU105" s="227" t="s">
        <v>87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263</v>
      </c>
      <c r="BM105" s="227" t="s">
        <v>438</v>
      </c>
    </row>
    <row r="106" s="2" customFormat="1" ht="16.5" customHeight="1">
      <c r="A106" s="40"/>
      <c r="B106" s="41"/>
      <c r="C106" s="216" t="s">
        <v>78</v>
      </c>
      <c r="D106" s="216" t="s">
        <v>260</v>
      </c>
      <c r="E106" s="217" t="s">
        <v>3021</v>
      </c>
      <c r="F106" s="218" t="s">
        <v>3022</v>
      </c>
      <c r="G106" s="219" t="s">
        <v>1058</v>
      </c>
      <c r="H106" s="220">
        <v>15</v>
      </c>
      <c r="I106" s="221"/>
      <c r="J106" s="222">
        <f>ROUND(I106*H106,2)</f>
        <v>0</v>
      </c>
      <c r="K106" s="218" t="s">
        <v>35</v>
      </c>
      <c r="L106" s="46"/>
      <c r="M106" s="223" t="s">
        <v>35</v>
      </c>
      <c r="N106" s="224" t="s">
        <v>49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263</v>
      </c>
      <c r="AT106" s="227" t="s">
        <v>260</v>
      </c>
      <c r="AU106" s="227" t="s">
        <v>87</v>
      </c>
      <c r="AY106" s="19" t="s">
        <v>258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85</v>
      </c>
      <c r="BK106" s="228">
        <f>ROUND(I106*H106,2)</f>
        <v>0</v>
      </c>
      <c r="BL106" s="19" t="s">
        <v>263</v>
      </c>
      <c r="BM106" s="227" t="s">
        <v>451</v>
      </c>
    </row>
    <row r="107" s="12" customFormat="1" ht="22.8" customHeight="1">
      <c r="A107" s="12"/>
      <c r="B107" s="200"/>
      <c r="C107" s="201"/>
      <c r="D107" s="202" t="s">
        <v>77</v>
      </c>
      <c r="E107" s="214" t="s">
        <v>3023</v>
      </c>
      <c r="F107" s="214" t="s">
        <v>3024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SUM(P108:P115)</f>
        <v>0</v>
      </c>
      <c r="Q107" s="208"/>
      <c r="R107" s="209">
        <f>SUM(R108:R115)</f>
        <v>0</v>
      </c>
      <c r="S107" s="208"/>
      <c r="T107" s="210">
        <f>SUM(T108:T115)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85</v>
      </c>
      <c r="AT107" s="212" t="s">
        <v>77</v>
      </c>
      <c r="AU107" s="212" t="s">
        <v>85</v>
      </c>
      <c r="AY107" s="211" t="s">
        <v>258</v>
      </c>
      <c r="BK107" s="213">
        <f>SUM(BK108:BK115)</f>
        <v>0</v>
      </c>
    </row>
    <row r="108" s="2" customFormat="1" ht="16.5" customHeight="1">
      <c r="A108" s="40"/>
      <c r="B108" s="41"/>
      <c r="C108" s="216" t="s">
        <v>78</v>
      </c>
      <c r="D108" s="216" t="s">
        <v>260</v>
      </c>
      <c r="E108" s="217" t="s">
        <v>3025</v>
      </c>
      <c r="F108" s="218" t="s">
        <v>3026</v>
      </c>
      <c r="G108" s="219" t="s">
        <v>1058</v>
      </c>
      <c r="H108" s="220">
        <v>1</v>
      </c>
      <c r="I108" s="221"/>
      <c r="J108" s="222">
        <f>ROUND(I108*H108,2)</f>
        <v>0</v>
      </c>
      <c r="K108" s="218" t="s">
        <v>35</v>
      </c>
      <c r="L108" s="46"/>
      <c r="M108" s="223" t="s">
        <v>35</v>
      </c>
      <c r="N108" s="224" t="s">
        <v>49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263</v>
      </c>
      <c r="AT108" s="227" t="s">
        <v>260</v>
      </c>
      <c r="AU108" s="227" t="s">
        <v>87</v>
      </c>
      <c r="AY108" s="19" t="s">
        <v>258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85</v>
      </c>
      <c r="BK108" s="228">
        <f>ROUND(I108*H108,2)</f>
        <v>0</v>
      </c>
      <c r="BL108" s="19" t="s">
        <v>263</v>
      </c>
      <c r="BM108" s="227" t="s">
        <v>460</v>
      </c>
    </row>
    <row r="109" s="2" customFormat="1" ht="16.5" customHeight="1">
      <c r="A109" s="40"/>
      <c r="B109" s="41"/>
      <c r="C109" s="216" t="s">
        <v>78</v>
      </c>
      <c r="D109" s="216" t="s">
        <v>260</v>
      </c>
      <c r="E109" s="217" t="s">
        <v>3027</v>
      </c>
      <c r="F109" s="218" t="s">
        <v>3028</v>
      </c>
      <c r="G109" s="219" t="s">
        <v>1058</v>
      </c>
      <c r="H109" s="220">
        <v>1</v>
      </c>
      <c r="I109" s="221"/>
      <c r="J109" s="222">
        <f>ROUND(I109*H109,2)</f>
        <v>0</v>
      </c>
      <c r="K109" s="218" t="s">
        <v>35</v>
      </c>
      <c r="L109" s="46"/>
      <c r="M109" s="223" t="s">
        <v>35</v>
      </c>
      <c r="N109" s="224" t="s">
        <v>49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263</v>
      </c>
      <c r="AT109" s="227" t="s">
        <v>260</v>
      </c>
      <c r="AU109" s="227" t="s">
        <v>87</v>
      </c>
      <c r="AY109" s="19" t="s">
        <v>258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85</v>
      </c>
      <c r="BK109" s="228">
        <f>ROUND(I109*H109,2)</f>
        <v>0</v>
      </c>
      <c r="BL109" s="19" t="s">
        <v>263</v>
      </c>
      <c r="BM109" s="227" t="s">
        <v>488</v>
      </c>
    </row>
    <row r="110" s="2" customFormat="1" ht="16.5" customHeight="1">
      <c r="A110" s="40"/>
      <c r="B110" s="41"/>
      <c r="C110" s="216" t="s">
        <v>78</v>
      </c>
      <c r="D110" s="216" t="s">
        <v>260</v>
      </c>
      <c r="E110" s="217" t="s">
        <v>3029</v>
      </c>
      <c r="F110" s="218" t="s">
        <v>3030</v>
      </c>
      <c r="G110" s="219" t="s">
        <v>1058</v>
      </c>
      <c r="H110" s="220">
        <v>1</v>
      </c>
      <c r="I110" s="221"/>
      <c r="J110" s="222">
        <f>ROUND(I110*H110,2)</f>
        <v>0</v>
      </c>
      <c r="K110" s="218" t="s">
        <v>35</v>
      </c>
      <c r="L110" s="46"/>
      <c r="M110" s="223" t="s">
        <v>35</v>
      </c>
      <c r="N110" s="224" t="s">
        <v>49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263</v>
      </c>
      <c r="AT110" s="227" t="s">
        <v>260</v>
      </c>
      <c r="AU110" s="227" t="s">
        <v>87</v>
      </c>
      <c r="AY110" s="19" t="s">
        <v>258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85</v>
      </c>
      <c r="BK110" s="228">
        <f>ROUND(I110*H110,2)</f>
        <v>0</v>
      </c>
      <c r="BL110" s="19" t="s">
        <v>263</v>
      </c>
      <c r="BM110" s="227" t="s">
        <v>501</v>
      </c>
    </row>
    <row r="111" s="2" customFormat="1" ht="16.5" customHeight="1">
      <c r="A111" s="40"/>
      <c r="B111" s="41"/>
      <c r="C111" s="216" t="s">
        <v>78</v>
      </c>
      <c r="D111" s="216" t="s">
        <v>260</v>
      </c>
      <c r="E111" s="217" t="s">
        <v>3031</v>
      </c>
      <c r="F111" s="218" t="s">
        <v>3032</v>
      </c>
      <c r="G111" s="219" t="s">
        <v>1058</v>
      </c>
      <c r="H111" s="220">
        <v>7</v>
      </c>
      <c r="I111" s="221"/>
      <c r="J111" s="222">
        <f>ROUND(I111*H111,2)</f>
        <v>0</v>
      </c>
      <c r="K111" s="218" t="s">
        <v>35</v>
      </c>
      <c r="L111" s="46"/>
      <c r="M111" s="223" t="s">
        <v>35</v>
      </c>
      <c r="N111" s="224" t="s">
        <v>49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263</v>
      </c>
      <c r="AT111" s="227" t="s">
        <v>260</v>
      </c>
      <c r="AU111" s="227" t="s">
        <v>87</v>
      </c>
      <c r="AY111" s="19" t="s">
        <v>258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85</v>
      </c>
      <c r="BK111" s="228">
        <f>ROUND(I111*H111,2)</f>
        <v>0</v>
      </c>
      <c r="BL111" s="19" t="s">
        <v>263</v>
      </c>
      <c r="BM111" s="227" t="s">
        <v>518</v>
      </c>
    </row>
    <row r="112" s="2" customFormat="1" ht="16.5" customHeight="1">
      <c r="A112" s="40"/>
      <c r="B112" s="41"/>
      <c r="C112" s="216" t="s">
        <v>78</v>
      </c>
      <c r="D112" s="216" t="s">
        <v>260</v>
      </c>
      <c r="E112" s="217" t="s">
        <v>3033</v>
      </c>
      <c r="F112" s="218" t="s">
        <v>3034</v>
      </c>
      <c r="G112" s="219" t="s">
        <v>1058</v>
      </c>
      <c r="H112" s="220">
        <v>5</v>
      </c>
      <c r="I112" s="221"/>
      <c r="J112" s="222">
        <f>ROUND(I112*H112,2)</f>
        <v>0</v>
      </c>
      <c r="K112" s="218" t="s">
        <v>35</v>
      </c>
      <c r="L112" s="46"/>
      <c r="M112" s="223" t="s">
        <v>35</v>
      </c>
      <c r="N112" s="224" t="s">
        <v>49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263</v>
      </c>
      <c r="AT112" s="227" t="s">
        <v>260</v>
      </c>
      <c r="AU112" s="227" t="s">
        <v>87</v>
      </c>
      <c r="AY112" s="19" t="s">
        <v>258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85</v>
      </c>
      <c r="BK112" s="228">
        <f>ROUND(I112*H112,2)</f>
        <v>0</v>
      </c>
      <c r="BL112" s="19" t="s">
        <v>263</v>
      </c>
      <c r="BM112" s="227" t="s">
        <v>530</v>
      </c>
    </row>
    <row r="113" s="2" customFormat="1" ht="16.5" customHeight="1">
      <c r="A113" s="40"/>
      <c r="B113" s="41"/>
      <c r="C113" s="216" t="s">
        <v>78</v>
      </c>
      <c r="D113" s="216" t="s">
        <v>260</v>
      </c>
      <c r="E113" s="217" t="s">
        <v>3035</v>
      </c>
      <c r="F113" s="218" t="s">
        <v>3036</v>
      </c>
      <c r="G113" s="219" t="s">
        <v>1058</v>
      </c>
      <c r="H113" s="220">
        <v>7</v>
      </c>
      <c r="I113" s="221"/>
      <c r="J113" s="222">
        <f>ROUND(I113*H113,2)</f>
        <v>0</v>
      </c>
      <c r="K113" s="218" t="s">
        <v>35</v>
      </c>
      <c r="L113" s="46"/>
      <c r="M113" s="223" t="s">
        <v>35</v>
      </c>
      <c r="N113" s="224" t="s">
        <v>49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263</v>
      </c>
      <c r="AT113" s="227" t="s">
        <v>260</v>
      </c>
      <c r="AU113" s="227" t="s">
        <v>87</v>
      </c>
      <c r="AY113" s="19" t="s">
        <v>258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85</v>
      </c>
      <c r="BK113" s="228">
        <f>ROUND(I113*H113,2)</f>
        <v>0</v>
      </c>
      <c r="BL113" s="19" t="s">
        <v>263</v>
      </c>
      <c r="BM113" s="227" t="s">
        <v>539</v>
      </c>
    </row>
    <row r="114" s="2" customFormat="1" ht="16.5" customHeight="1">
      <c r="A114" s="40"/>
      <c r="B114" s="41"/>
      <c r="C114" s="216" t="s">
        <v>78</v>
      </c>
      <c r="D114" s="216" t="s">
        <v>260</v>
      </c>
      <c r="E114" s="217" t="s">
        <v>3037</v>
      </c>
      <c r="F114" s="218" t="s">
        <v>3038</v>
      </c>
      <c r="G114" s="219" t="s">
        <v>3039</v>
      </c>
      <c r="H114" s="220">
        <v>1</v>
      </c>
      <c r="I114" s="221"/>
      <c r="J114" s="222">
        <f>ROUND(I114*H114,2)</f>
        <v>0</v>
      </c>
      <c r="K114" s="218" t="s">
        <v>35</v>
      </c>
      <c r="L114" s="46"/>
      <c r="M114" s="223" t="s">
        <v>35</v>
      </c>
      <c r="N114" s="224" t="s">
        <v>49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263</v>
      </c>
      <c r="AT114" s="227" t="s">
        <v>260</v>
      </c>
      <c r="AU114" s="227" t="s">
        <v>87</v>
      </c>
      <c r="AY114" s="19" t="s">
        <v>258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85</v>
      </c>
      <c r="BK114" s="228">
        <f>ROUND(I114*H114,2)</f>
        <v>0</v>
      </c>
      <c r="BL114" s="19" t="s">
        <v>263</v>
      </c>
      <c r="BM114" s="227" t="s">
        <v>552</v>
      </c>
    </row>
    <row r="115" s="2" customFormat="1" ht="16.5" customHeight="1">
      <c r="A115" s="40"/>
      <c r="B115" s="41"/>
      <c r="C115" s="216" t="s">
        <v>78</v>
      </c>
      <c r="D115" s="216" t="s">
        <v>260</v>
      </c>
      <c r="E115" s="217" t="s">
        <v>3040</v>
      </c>
      <c r="F115" s="218" t="s">
        <v>3041</v>
      </c>
      <c r="G115" s="219" t="s">
        <v>1058</v>
      </c>
      <c r="H115" s="220">
        <v>3</v>
      </c>
      <c r="I115" s="221"/>
      <c r="J115" s="222">
        <f>ROUND(I115*H115,2)</f>
        <v>0</v>
      </c>
      <c r="K115" s="218" t="s">
        <v>35</v>
      </c>
      <c r="L115" s="46"/>
      <c r="M115" s="223" t="s">
        <v>35</v>
      </c>
      <c r="N115" s="224" t="s">
        <v>49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263</v>
      </c>
      <c r="AT115" s="227" t="s">
        <v>260</v>
      </c>
      <c r="AU115" s="227" t="s">
        <v>87</v>
      </c>
      <c r="AY115" s="19" t="s">
        <v>258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85</v>
      </c>
      <c r="BK115" s="228">
        <f>ROUND(I115*H115,2)</f>
        <v>0</v>
      </c>
      <c r="BL115" s="19" t="s">
        <v>263</v>
      </c>
      <c r="BM115" s="227" t="s">
        <v>586</v>
      </c>
    </row>
    <row r="116" s="12" customFormat="1" ht="22.8" customHeight="1">
      <c r="A116" s="12"/>
      <c r="B116" s="200"/>
      <c r="C116" s="201"/>
      <c r="D116" s="202" t="s">
        <v>77</v>
      </c>
      <c r="E116" s="214" t="s">
        <v>3042</v>
      </c>
      <c r="F116" s="214" t="s">
        <v>3043</v>
      </c>
      <c r="G116" s="201"/>
      <c r="H116" s="201"/>
      <c r="I116" s="204"/>
      <c r="J116" s="215">
        <f>BK116</f>
        <v>0</v>
      </c>
      <c r="K116" s="201"/>
      <c r="L116" s="206"/>
      <c r="M116" s="207"/>
      <c r="N116" s="208"/>
      <c r="O116" s="208"/>
      <c r="P116" s="209">
        <f>SUM(P117:P120)</f>
        <v>0</v>
      </c>
      <c r="Q116" s="208"/>
      <c r="R116" s="209">
        <f>SUM(R117:R120)</f>
        <v>0</v>
      </c>
      <c r="S116" s="208"/>
      <c r="T116" s="210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85</v>
      </c>
      <c r="AT116" s="212" t="s">
        <v>77</v>
      </c>
      <c r="AU116" s="212" t="s">
        <v>85</v>
      </c>
      <c r="AY116" s="211" t="s">
        <v>258</v>
      </c>
      <c r="BK116" s="213">
        <f>SUM(BK117:BK120)</f>
        <v>0</v>
      </c>
    </row>
    <row r="117" s="2" customFormat="1" ht="16.5" customHeight="1">
      <c r="A117" s="40"/>
      <c r="B117" s="41"/>
      <c r="C117" s="216" t="s">
        <v>78</v>
      </c>
      <c r="D117" s="216" t="s">
        <v>260</v>
      </c>
      <c r="E117" s="217" t="s">
        <v>3044</v>
      </c>
      <c r="F117" s="218" t="s">
        <v>3045</v>
      </c>
      <c r="G117" s="219" t="s">
        <v>1058</v>
      </c>
      <c r="H117" s="220">
        <v>8</v>
      </c>
      <c r="I117" s="221"/>
      <c r="J117" s="222">
        <f>ROUND(I117*H117,2)</f>
        <v>0</v>
      </c>
      <c r="K117" s="218" t="s">
        <v>35</v>
      </c>
      <c r="L117" s="46"/>
      <c r="M117" s="223" t="s">
        <v>35</v>
      </c>
      <c r="N117" s="224" t="s">
        <v>49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263</v>
      </c>
      <c r="AT117" s="227" t="s">
        <v>260</v>
      </c>
      <c r="AU117" s="227" t="s">
        <v>87</v>
      </c>
      <c r="AY117" s="19" t="s">
        <v>258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85</v>
      </c>
      <c r="BK117" s="228">
        <f>ROUND(I117*H117,2)</f>
        <v>0</v>
      </c>
      <c r="BL117" s="19" t="s">
        <v>263</v>
      </c>
      <c r="BM117" s="227" t="s">
        <v>603</v>
      </c>
    </row>
    <row r="118" s="2" customFormat="1" ht="16.5" customHeight="1">
      <c r="A118" s="40"/>
      <c r="B118" s="41"/>
      <c r="C118" s="216" t="s">
        <v>78</v>
      </c>
      <c r="D118" s="216" t="s">
        <v>260</v>
      </c>
      <c r="E118" s="217" t="s">
        <v>3046</v>
      </c>
      <c r="F118" s="218" t="s">
        <v>3047</v>
      </c>
      <c r="G118" s="219" t="s">
        <v>1058</v>
      </c>
      <c r="H118" s="220">
        <v>33</v>
      </c>
      <c r="I118" s="221"/>
      <c r="J118" s="222">
        <f>ROUND(I118*H118,2)</f>
        <v>0</v>
      </c>
      <c r="K118" s="218" t="s">
        <v>35</v>
      </c>
      <c r="L118" s="46"/>
      <c r="M118" s="223" t="s">
        <v>35</v>
      </c>
      <c r="N118" s="224" t="s">
        <v>49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263</v>
      </c>
      <c r="AT118" s="227" t="s">
        <v>260</v>
      </c>
      <c r="AU118" s="227" t="s">
        <v>87</v>
      </c>
      <c r="AY118" s="19" t="s">
        <v>258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85</v>
      </c>
      <c r="BK118" s="228">
        <f>ROUND(I118*H118,2)</f>
        <v>0</v>
      </c>
      <c r="BL118" s="19" t="s">
        <v>263</v>
      </c>
      <c r="BM118" s="227" t="s">
        <v>619</v>
      </c>
    </row>
    <row r="119" s="2" customFormat="1" ht="16.5" customHeight="1">
      <c r="A119" s="40"/>
      <c r="B119" s="41"/>
      <c r="C119" s="216" t="s">
        <v>78</v>
      </c>
      <c r="D119" s="216" t="s">
        <v>260</v>
      </c>
      <c r="E119" s="217" t="s">
        <v>3048</v>
      </c>
      <c r="F119" s="218" t="s">
        <v>3049</v>
      </c>
      <c r="G119" s="219" t="s">
        <v>1058</v>
      </c>
      <c r="H119" s="220">
        <v>7</v>
      </c>
      <c r="I119" s="221"/>
      <c r="J119" s="222">
        <f>ROUND(I119*H119,2)</f>
        <v>0</v>
      </c>
      <c r="K119" s="218" t="s">
        <v>35</v>
      </c>
      <c r="L119" s="46"/>
      <c r="M119" s="223" t="s">
        <v>35</v>
      </c>
      <c r="N119" s="224" t="s">
        <v>49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263</v>
      </c>
      <c r="AT119" s="227" t="s">
        <v>260</v>
      </c>
      <c r="AU119" s="227" t="s">
        <v>87</v>
      </c>
      <c r="AY119" s="19" t="s">
        <v>258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85</v>
      </c>
      <c r="BK119" s="228">
        <f>ROUND(I119*H119,2)</f>
        <v>0</v>
      </c>
      <c r="BL119" s="19" t="s">
        <v>263</v>
      </c>
      <c r="BM119" s="227" t="s">
        <v>629</v>
      </c>
    </row>
    <row r="120" s="2" customFormat="1" ht="16.5" customHeight="1">
      <c r="A120" s="40"/>
      <c r="B120" s="41"/>
      <c r="C120" s="216" t="s">
        <v>78</v>
      </c>
      <c r="D120" s="216" t="s">
        <v>260</v>
      </c>
      <c r="E120" s="217" t="s">
        <v>3050</v>
      </c>
      <c r="F120" s="218" t="s">
        <v>3051</v>
      </c>
      <c r="G120" s="219" t="s">
        <v>1058</v>
      </c>
      <c r="H120" s="220">
        <v>68</v>
      </c>
      <c r="I120" s="221"/>
      <c r="J120" s="222">
        <f>ROUND(I120*H120,2)</f>
        <v>0</v>
      </c>
      <c r="K120" s="218" t="s">
        <v>35</v>
      </c>
      <c r="L120" s="46"/>
      <c r="M120" s="223" t="s">
        <v>35</v>
      </c>
      <c r="N120" s="224" t="s">
        <v>49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263</v>
      </c>
      <c r="AT120" s="227" t="s">
        <v>260</v>
      </c>
      <c r="AU120" s="227" t="s">
        <v>87</v>
      </c>
      <c r="AY120" s="19" t="s">
        <v>258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85</v>
      </c>
      <c r="BK120" s="228">
        <f>ROUND(I120*H120,2)</f>
        <v>0</v>
      </c>
      <c r="BL120" s="19" t="s">
        <v>263</v>
      </c>
      <c r="BM120" s="227" t="s">
        <v>640</v>
      </c>
    </row>
    <row r="121" s="12" customFormat="1" ht="22.8" customHeight="1">
      <c r="A121" s="12"/>
      <c r="B121" s="200"/>
      <c r="C121" s="201"/>
      <c r="D121" s="202" t="s">
        <v>77</v>
      </c>
      <c r="E121" s="214" t="s">
        <v>3052</v>
      </c>
      <c r="F121" s="214" t="s">
        <v>3053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SUM(P122:P124)</f>
        <v>0</v>
      </c>
      <c r="Q121" s="208"/>
      <c r="R121" s="209">
        <f>SUM(R122:R124)</f>
        <v>0</v>
      </c>
      <c r="S121" s="208"/>
      <c r="T121" s="21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85</v>
      </c>
      <c r="AT121" s="212" t="s">
        <v>77</v>
      </c>
      <c r="AU121" s="212" t="s">
        <v>85</v>
      </c>
      <c r="AY121" s="211" t="s">
        <v>258</v>
      </c>
      <c r="BK121" s="213">
        <f>SUM(BK122:BK124)</f>
        <v>0</v>
      </c>
    </row>
    <row r="122" s="2" customFormat="1" ht="16.5" customHeight="1">
      <c r="A122" s="40"/>
      <c r="B122" s="41"/>
      <c r="C122" s="216" t="s">
        <v>78</v>
      </c>
      <c r="D122" s="216" t="s">
        <v>260</v>
      </c>
      <c r="E122" s="217" t="s">
        <v>3054</v>
      </c>
      <c r="F122" s="218" t="s">
        <v>3055</v>
      </c>
      <c r="G122" s="219" t="s">
        <v>1058</v>
      </c>
      <c r="H122" s="220">
        <v>20</v>
      </c>
      <c r="I122" s="221"/>
      <c r="J122" s="222">
        <f>ROUND(I122*H122,2)</f>
        <v>0</v>
      </c>
      <c r="K122" s="218" t="s">
        <v>35</v>
      </c>
      <c r="L122" s="46"/>
      <c r="M122" s="223" t="s">
        <v>35</v>
      </c>
      <c r="N122" s="224" t="s">
        <v>49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263</v>
      </c>
      <c r="AT122" s="227" t="s">
        <v>260</v>
      </c>
      <c r="AU122" s="227" t="s">
        <v>87</v>
      </c>
      <c r="AY122" s="19" t="s">
        <v>258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85</v>
      </c>
      <c r="BK122" s="228">
        <f>ROUND(I122*H122,2)</f>
        <v>0</v>
      </c>
      <c r="BL122" s="19" t="s">
        <v>263</v>
      </c>
      <c r="BM122" s="227" t="s">
        <v>650</v>
      </c>
    </row>
    <row r="123" s="2" customFormat="1" ht="16.5" customHeight="1">
      <c r="A123" s="40"/>
      <c r="B123" s="41"/>
      <c r="C123" s="216" t="s">
        <v>78</v>
      </c>
      <c r="D123" s="216" t="s">
        <v>260</v>
      </c>
      <c r="E123" s="217" t="s">
        <v>3056</v>
      </c>
      <c r="F123" s="218" t="s">
        <v>3057</v>
      </c>
      <c r="G123" s="219" t="s">
        <v>1058</v>
      </c>
      <c r="H123" s="220">
        <v>348</v>
      </c>
      <c r="I123" s="221"/>
      <c r="J123" s="222">
        <f>ROUND(I123*H123,2)</f>
        <v>0</v>
      </c>
      <c r="K123" s="218" t="s">
        <v>35</v>
      </c>
      <c r="L123" s="46"/>
      <c r="M123" s="223" t="s">
        <v>35</v>
      </c>
      <c r="N123" s="224" t="s">
        <v>49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263</v>
      </c>
      <c r="AT123" s="227" t="s">
        <v>260</v>
      </c>
      <c r="AU123" s="227" t="s">
        <v>87</v>
      </c>
      <c r="AY123" s="19" t="s">
        <v>258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85</v>
      </c>
      <c r="BK123" s="228">
        <f>ROUND(I123*H123,2)</f>
        <v>0</v>
      </c>
      <c r="BL123" s="19" t="s">
        <v>263</v>
      </c>
      <c r="BM123" s="227" t="s">
        <v>662</v>
      </c>
    </row>
    <row r="124" s="2" customFormat="1" ht="16.5" customHeight="1">
      <c r="A124" s="40"/>
      <c r="B124" s="41"/>
      <c r="C124" s="216" t="s">
        <v>78</v>
      </c>
      <c r="D124" s="216" t="s">
        <v>260</v>
      </c>
      <c r="E124" s="217" t="s">
        <v>3058</v>
      </c>
      <c r="F124" s="218" t="s">
        <v>3059</v>
      </c>
      <c r="G124" s="219" t="s">
        <v>1002</v>
      </c>
      <c r="H124" s="220">
        <v>1</v>
      </c>
      <c r="I124" s="221"/>
      <c r="J124" s="222">
        <f>ROUND(I124*H124,2)</f>
        <v>0</v>
      </c>
      <c r="K124" s="218" t="s">
        <v>35</v>
      </c>
      <c r="L124" s="46"/>
      <c r="M124" s="223" t="s">
        <v>35</v>
      </c>
      <c r="N124" s="224" t="s">
        <v>49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263</v>
      </c>
      <c r="AT124" s="227" t="s">
        <v>260</v>
      </c>
      <c r="AU124" s="227" t="s">
        <v>87</v>
      </c>
      <c r="AY124" s="19" t="s">
        <v>258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85</v>
      </c>
      <c r="BK124" s="228">
        <f>ROUND(I124*H124,2)</f>
        <v>0</v>
      </c>
      <c r="BL124" s="19" t="s">
        <v>263</v>
      </c>
      <c r="BM124" s="227" t="s">
        <v>674</v>
      </c>
    </row>
    <row r="125" s="12" customFormat="1" ht="22.8" customHeight="1">
      <c r="A125" s="12"/>
      <c r="B125" s="200"/>
      <c r="C125" s="201"/>
      <c r="D125" s="202" t="s">
        <v>77</v>
      </c>
      <c r="E125" s="214" t="s">
        <v>3060</v>
      </c>
      <c r="F125" s="214" t="s">
        <v>3061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P126</f>
        <v>0</v>
      </c>
      <c r="Q125" s="208"/>
      <c r="R125" s="209">
        <f>R126</f>
        <v>0</v>
      </c>
      <c r="S125" s="208"/>
      <c r="T125" s="210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85</v>
      </c>
      <c r="AT125" s="212" t="s">
        <v>77</v>
      </c>
      <c r="AU125" s="212" t="s">
        <v>85</v>
      </c>
      <c r="AY125" s="211" t="s">
        <v>258</v>
      </c>
      <c r="BK125" s="213">
        <f>BK126</f>
        <v>0</v>
      </c>
    </row>
    <row r="126" s="2" customFormat="1" ht="37.8" customHeight="1">
      <c r="A126" s="40"/>
      <c r="B126" s="41"/>
      <c r="C126" s="216" t="s">
        <v>78</v>
      </c>
      <c r="D126" s="216" t="s">
        <v>260</v>
      </c>
      <c r="E126" s="217" t="s">
        <v>3062</v>
      </c>
      <c r="F126" s="218" t="s">
        <v>3063</v>
      </c>
      <c r="G126" s="219" t="s">
        <v>1058</v>
      </c>
      <c r="H126" s="220">
        <v>1</v>
      </c>
      <c r="I126" s="221"/>
      <c r="J126" s="222">
        <f>ROUND(I126*H126,2)</f>
        <v>0</v>
      </c>
      <c r="K126" s="218" t="s">
        <v>35</v>
      </c>
      <c r="L126" s="46"/>
      <c r="M126" s="223" t="s">
        <v>35</v>
      </c>
      <c r="N126" s="224" t="s">
        <v>49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263</v>
      </c>
      <c r="AT126" s="227" t="s">
        <v>260</v>
      </c>
      <c r="AU126" s="227" t="s">
        <v>87</v>
      </c>
      <c r="AY126" s="19" t="s">
        <v>258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85</v>
      </c>
      <c r="BK126" s="228">
        <f>ROUND(I126*H126,2)</f>
        <v>0</v>
      </c>
      <c r="BL126" s="19" t="s">
        <v>263</v>
      </c>
      <c r="BM126" s="227" t="s">
        <v>685</v>
      </c>
    </row>
    <row r="127" s="12" customFormat="1" ht="22.8" customHeight="1">
      <c r="A127" s="12"/>
      <c r="B127" s="200"/>
      <c r="C127" s="201"/>
      <c r="D127" s="202" t="s">
        <v>77</v>
      </c>
      <c r="E127" s="214" t="s">
        <v>3064</v>
      </c>
      <c r="F127" s="214" t="s">
        <v>3065</v>
      </c>
      <c r="G127" s="201"/>
      <c r="H127" s="201"/>
      <c r="I127" s="204"/>
      <c r="J127" s="215">
        <f>BK127</f>
        <v>0</v>
      </c>
      <c r="K127" s="201"/>
      <c r="L127" s="206"/>
      <c r="M127" s="207"/>
      <c r="N127" s="208"/>
      <c r="O127" s="208"/>
      <c r="P127" s="209">
        <f>SUM(P128:P133)</f>
        <v>0</v>
      </c>
      <c r="Q127" s="208"/>
      <c r="R127" s="209">
        <f>SUM(R128:R133)</f>
        <v>0</v>
      </c>
      <c r="S127" s="208"/>
      <c r="T127" s="210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1" t="s">
        <v>85</v>
      </c>
      <c r="AT127" s="212" t="s">
        <v>77</v>
      </c>
      <c r="AU127" s="212" t="s">
        <v>85</v>
      </c>
      <c r="AY127" s="211" t="s">
        <v>258</v>
      </c>
      <c r="BK127" s="213">
        <f>SUM(BK128:BK133)</f>
        <v>0</v>
      </c>
    </row>
    <row r="128" s="2" customFormat="1" ht="16.5" customHeight="1">
      <c r="A128" s="40"/>
      <c r="B128" s="41"/>
      <c r="C128" s="216" t="s">
        <v>78</v>
      </c>
      <c r="D128" s="216" t="s">
        <v>260</v>
      </c>
      <c r="E128" s="217" t="s">
        <v>3066</v>
      </c>
      <c r="F128" s="218" t="s">
        <v>3067</v>
      </c>
      <c r="G128" s="219" t="s">
        <v>960</v>
      </c>
      <c r="H128" s="220">
        <v>4</v>
      </c>
      <c r="I128" s="221"/>
      <c r="J128" s="222">
        <f>ROUND(I128*H128,2)</f>
        <v>0</v>
      </c>
      <c r="K128" s="218" t="s">
        <v>35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263</v>
      </c>
      <c r="AT128" s="227" t="s">
        <v>260</v>
      </c>
      <c r="AU128" s="227" t="s">
        <v>87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263</v>
      </c>
      <c r="BM128" s="227" t="s">
        <v>696</v>
      </c>
    </row>
    <row r="129" s="2" customFormat="1" ht="16.5" customHeight="1">
      <c r="A129" s="40"/>
      <c r="B129" s="41"/>
      <c r="C129" s="216" t="s">
        <v>78</v>
      </c>
      <c r="D129" s="216" t="s">
        <v>260</v>
      </c>
      <c r="E129" s="217" t="s">
        <v>3068</v>
      </c>
      <c r="F129" s="218" t="s">
        <v>3069</v>
      </c>
      <c r="G129" s="219" t="s">
        <v>960</v>
      </c>
      <c r="H129" s="220">
        <v>12</v>
      </c>
      <c r="I129" s="221"/>
      <c r="J129" s="222">
        <f>ROUND(I129*H129,2)</f>
        <v>0</v>
      </c>
      <c r="K129" s="218" t="s">
        <v>35</v>
      </c>
      <c r="L129" s="46"/>
      <c r="M129" s="223" t="s">
        <v>35</v>
      </c>
      <c r="N129" s="224" t="s">
        <v>49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263</v>
      </c>
      <c r="AT129" s="227" t="s">
        <v>260</v>
      </c>
      <c r="AU129" s="227" t="s">
        <v>87</v>
      </c>
      <c r="AY129" s="19" t="s">
        <v>258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85</v>
      </c>
      <c r="BK129" s="228">
        <f>ROUND(I129*H129,2)</f>
        <v>0</v>
      </c>
      <c r="BL129" s="19" t="s">
        <v>263</v>
      </c>
      <c r="BM129" s="227" t="s">
        <v>711</v>
      </c>
    </row>
    <row r="130" s="2" customFormat="1" ht="16.5" customHeight="1">
      <c r="A130" s="40"/>
      <c r="B130" s="41"/>
      <c r="C130" s="216" t="s">
        <v>78</v>
      </c>
      <c r="D130" s="216" t="s">
        <v>260</v>
      </c>
      <c r="E130" s="217" t="s">
        <v>3070</v>
      </c>
      <c r="F130" s="218" t="s">
        <v>3071</v>
      </c>
      <c r="G130" s="219" t="s">
        <v>960</v>
      </c>
      <c r="H130" s="220">
        <v>8</v>
      </c>
      <c r="I130" s="221"/>
      <c r="J130" s="222">
        <f>ROUND(I130*H130,2)</f>
        <v>0</v>
      </c>
      <c r="K130" s="218" t="s">
        <v>35</v>
      </c>
      <c r="L130" s="46"/>
      <c r="M130" s="223" t="s">
        <v>35</v>
      </c>
      <c r="N130" s="224" t="s">
        <v>49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263</v>
      </c>
      <c r="AT130" s="227" t="s">
        <v>260</v>
      </c>
      <c r="AU130" s="227" t="s">
        <v>87</v>
      </c>
      <c r="AY130" s="19" t="s">
        <v>258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85</v>
      </c>
      <c r="BK130" s="228">
        <f>ROUND(I130*H130,2)</f>
        <v>0</v>
      </c>
      <c r="BL130" s="19" t="s">
        <v>263</v>
      </c>
      <c r="BM130" s="227" t="s">
        <v>721</v>
      </c>
    </row>
    <row r="131" s="2" customFormat="1" ht="16.5" customHeight="1">
      <c r="A131" s="40"/>
      <c r="B131" s="41"/>
      <c r="C131" s="216" t="s">
        <v>78</v>
      </c>
      <c r="D131" s="216" t="s">
        <v>260</v>
      </c>
      <c r="E131" s="217" t="s">
        <v>3072</v>
      </c>
      <c r="F131" s="218" t="s">
        <v>3073</v>
      </c>
      <c r="G131" s="219" t="s">
        <v>960</v>
      </c>
      <c r="H131" s="220">
        <v>18</v>
      </c>
      <c r="I131" s="221"/>
      <c r="J131" s="222">
        <f>ROUND(I131*H131,2)</f>
        <v>0</v>
      </c>
      <c r="K131" s="218" t="s">
        <v>35</v>
      </c>
      <c r="L131" s="46"/>
      <c r="M131" s="223" t="s">
        <v>35</v>
      </c>
      <c r="N131" s="224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263</v>
      </c>
      <c r="AT131" s="227" t="s">
        <v>260</v>
      </c>
      <c r="AU131" s="227" t="s">
        <v>87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263</v>
      </c>
      <c r="BM131" s="227" t="s">
        <v>731</v>
      </c>
    </row>
    <row r="132" s="2" customFormat="1" ht="16.5" customHeight="1">
      <c r="A132" s="40"/>
      <c r="B132" s="41"/>
      <c r="C132" s="216" t="s">
        <v>78</v>
      </c>
      <c r="D132" s="216" t="s">
        <v>260</v>
      </c>
      <c r="E132" s="217" t="s">
        <v>3074</v>
      </c>
      <c r="F132" s="218" t="s">
        <v>3075</v>
      </c>
      <c r="G132" s="219" t="s">
        <v>960</v>
      </c>
      <c r="H132" s="220">
        <v>12</v>
      </c>
      <c r="I132" s="221"/>
      <c r="J132" s="222">
        <f>ROUND(I132*H132,2)</f>
        <v>0</v>
      </c>
      <c r="K132" s="218" t="s">
        <v>35</v>
      </c>
      <c r="L132" s="46"/>
      <c r="M132" s="223" t="s">
        <v>35</v>
      </c>
      <c r="N132" s="224" t="s">
        <v>49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263</v>
      </c>
      <c r="AT132" s="227" t="s">
        <v>260</v>
      </c>
      <c r="AU132" s="227" t="s">
        <v>87</v>
      </c>
      <c r="AY132" s="19" t="s">
        <v>258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85</v>
      </c>
      <c r="BK132" s="228">
        <f>ROUND(I132*H132,2)</f>
        <v>0</v>
      </c>
      <c r="BL132" s="19" t="s">
        <v>263</v>
      </c>
      <c r="BM132" s="227" t="s">
        <v>741</v>
      </c>
    </row>
    <row r="133" s="2" customFormat="1" ht="16.5" customHeight="1">
      <c r="A133" s="40"/>
      <c r="B133" s="41"/>
      <c r="C133" s="216" t="s">
        <v>78</v>
      </c>
      <c r="D133" s="216" t="s">
        <v>260</v>
      </c>
      <c r="E133" s="217" t="s">
        <v>3076</v>
      </c>
      <c r="F133" s="218" t="s">
        <v>3077</v>
      </c>
      <c r="G133" s="219" t="s">
        <v>960</v>
      </c>
      <c r="H133" s="220">
        <v>4</v>
      </c>
      <c r="I133" s="221"/>
      <c r="J133" s="222">
        <f>ROUND(I133*H133,2)</f>
        <v>0</v>
      </c>
      <c r="K133" s="218" t="s">
        <v>35</v>
      </c>
      <c r="L133" s="46"/>
      <c r="M133" s="223" t="s">
        <v>35</v>
      </c>
      <c r="N133" s="224" t="s">
        <v>49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263</v>
      </c>
      <c r="AT133" s="227" t="s">
        <v>260</v>
      </c>
      <c r="AU133" s="227" t="s">
        <v>87</v>
      </c>
      <c r="AY133" s="19" t="s">
        <v>258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85</v>
      </c>
      <c r="BK133" s="228">
        <f>ROUND(I133*H133,2)</f>
        <v>0</v>
      </c>
      <c r="BL133" s="19" t="s">
        <v>263</v>
      </c>
      <c r="BM133" s="227" t="s">
        <v>751</v>
      </c>
    </row>
    <row r="134" s="12" customFormat="1" ht="22.8" customHeight="1">
      <c r="A134" s="12"/>
      <c r="B134" s="200"/>
      <c r="C134" s="201"/>
      <c r="D134" s="202" t="s">
        <v>77</v>
      </c>
      <c r="E134" s="214" t="s">
        <v>3078</v>
      </c>
      <c r="F134" s="214" t="s">
        <v>3079</v>
      </c>
      <c r="G134" s="201"/>
      <c r="H134" s="201"/>
      <c r="I134" s="204"/>
      <c r="J134" s="215">
        <f>BK134</f>
        <v>0</v>
      </c>
      <c r="K134" s="201"/>
      <c r="L134" s="206"/>
      <c r="M134" s="207"/>
      <c r="N134" s="208"/>
      <c r="O134" s="208"/>
      <c r="P134" s="209">
        <f>SUM(P135:P140)</f>
        <v>0</v>
      </c>
      <c r="Q134" s="208"/>
      <c r="R134" s="209">
        <f>SUM(R135:R140)</f>
        <v>0</v>
      </c>
      <c r="S134" s="208"/>
      <c r="T134" s="210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85</v>
      </c>
      <c r="AT134" s="212" t="s">
        <v>77</v>
      </c>
      <c r="AU134" s="212" t="s">
        <v>85</v>
      </c>
      <c r="AY134" s="211" t="s">
        <v>258</v>
      </c>
      <c r="BK134" s="213">
        <f>SUM(BK135:BK140)</f>
        <v>0</v>
      </c>
    </row>
    <row r="135" s="2" customFormat="1" ht="16.5" customHeight="1">
      <c r="A135" s="40"/>
      <c r="B135" s="41"/>
      <c r="C135" s="216" t="s">
        <v>78</v>
      </c>
      <c r="D135" s="216" t="s">
        <v>260</v>
      </c>
      <c r="E135" s="217" t="s">
        <v>3080</v>
      </c>
      <c r="F135" s="218" t="s">
        <v>3081</v>
      </c>
      <c r="G135" s="219" t="s">
        <v>960</v>
      </c>
      <c r="H135" s="220">
        <v>4</v>
      </c>
      <c r="I135" s="221"/>
      <c r="J135" s="222">
        <f>ROUND(I135*H135,2)</f>
        <v>0</v>
      </c>
      <c r="K135" s="218" t="s">
        <v>35</v>
      </c>
      <c r="L135" s="46"/>
      <c r="M135" s="223" t="s">
        <v>35</v>
      </c>
      <c r="N135" s="224" t="s">
        <v>49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263</v>
      </c>
      <c r="AT135" s="227" t="s">
        <v>260</v>
      </c>
      <c r="AU135" s="227" t="s">
        <v>87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263</v>
      </c>
      <c r="BM135" s="227" t="s">
        <v>761</v>
      </c>
    </row>
    <row r="136" s="2" customFormat="1" ht="16.5" customHeight="1">
      <c r="A136" s="40"/>
      <c r="B136" s="41"/>
      <c r="C136" s="216" t="s">
        <v>78</v>
      </c>
      <c r="D136" s="216" t="s">
        <v>260</v>
      </c>
      <c r="E136" s="217" t="s">
        <v>3082</v>
      </c>
      <c r="F136" s="218" t="s">
        <v>3083</v>
      </c>
      <c r="G136" s="219" t="s">
        <v>960</v>
      </c>
      <c r="H136" s="220">
        <v>8</v>
      </c>
      <c r="I136" s="221"/>
      <c r="J136" s="222">
        <f>ROUND(I136*H136,2)</f>
        <v>0</v>
      </c>
      <c r="K136" s="218" t="s">
        <v>35</v>
      </c>
      <c r="L136" s="46"/>
      <c r="M136" s="223" t="s">
        <v>35</v>
      </c>
      <c r="N136" s="224" t="s">
        <v>49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263</v>
      </c>
      <c r="AT136" s="227" t="s">
        <v>260</v>
      </c>
      <c r="AU136" s="227" t="s">
        <v>87</v>
      </c>
      <c r="AY136" s="19" t="s">
        <v>258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85</v>
      </c>
      <c r="BK136" s="228">
        <f>ROUND(I136*H136,2)</f>
        <v>0</v>
      </c>
      <c r="BL136" s="19" t="s">
        <v>263</v>
      </c>
      <c r="BM136" s="227" t="s">
        <v>781</v>
      </c>
    </row>
    <row r="137" s="2" customFormat="1" ht="16.5" customHeight="1">
      <c r="A137" s="40"/>
      <c r="B137" s="41"/>
      <c r="C137" s="216" t="s">
        <v>78</v>
      </c>
      <c r="D137" s="216" t="s">
        <v>260</v>
      </c>
      <c r="E137" s="217" t="s">
        <v>3084</v>
      </c>
      <c r="F137" s="218" t="s">
        <v>3085</v>
      </c>
      <c r="G137" s="219" t="s">
        <v>960</v>
      </c>
      <c r="H137" s="220">
        <v>2</v>
      </c>
      <c r="I137" s="221"/>
      <c r="J137" s="222">
        <f>ROUND(I137*H137,2)</f>
        <v>0</v>
      </c>
      <c r="K137" s="218" t="s">
        <v>35</v>
      </c>
      <c r="L137" s="46"/>
      <c r="M137" s="223" t="s">
        <v>35</v>
      </c>
      <c r="N137" s="224" t="s">
        <v>49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263</v>
      </c>
      <c r="AT137" s="227" t="s">
        <v>260</v>
      </c>
      <c r="AU137" s="227" t="s">
        <v>87</v>
      </c>
      <c r="AY137" s="19" t="s">
        <v>258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85</v>
      </c>
      <c r="BK137" s="228">
        <f>ROUND(I137*H137,2)</f>
        <v>0</v>
      </c>
      <c r="BL137" s="19" t="s">
        <v>263</v>
      </c>
      <c r="BM137" s="227" t="s">
        <v>794</v>
      </c>
    </row>
    <row r="138" s="2" customFormat="1" ht="16.5" customHeight="1">
      <c r="A138" s="40"/>
      <c r="B138" s="41"/>
      <c r="C138" s="216" t="s">
        <v>78</v>
      </c>
      <c r="D138" s="216" t="s">
        <v>260</v>
      </c>
      <c r="E138" s="217" t="s">
        <v>3086</v>
      </c>
      <c r="F138" s="218" t="s">
        <v>3073</v>
      </c>
      <c r="G138" s="219" t="s">
        <v>960</v>
      </c>
      <c r="H138" s="220">
        <v>20</v>
      </c>
      <c r="I138" s="221"/>
      <c r="J138" s="222">
        <f>ROUND(I138*H138,2)</f>
        <v>0</v>
      </c>
      <c r="K138" s="218" t="s">
        <v>35</v>
      </c>
      <c r="L138" s="46"/>
      <c r="M138" s="223" t="s">
        <v>35</v>
      </c>
      <c r="N138" s="224" t="s">
        <v>49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263</v>
      </c>
      <c r="AT138" s="227" t="s">
        <v>260</v>
      </c>
      <c r="AU138" s="227" t="s">
        <v>87</v>
      </c>
      <c r="AY138" s="19" t="s">
        <v>258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85</v>
      </c>
      <c r="BK138" s="228">
        <f>ROUND(I138*H138,2)</f>
        <v>0</v>
      </c>
      <c r="BL138" s="19" t="s">
        <v>263</v>
      </c>
      <c r="BM138" s="227" t="s">
        <v>805</v>
      </c>
    </row>
    <row r="139" s="2" customFormat="1" ht="16.5" customHeight="1">
      <c r="A139" s="40"/>
      <c r="B139" s="41"/>
      <c r="C139" s="216" t="s">
        <v>78</v>
      </c>
      <c r="D139" s="216" t="s">
        <v>260</v>
      </c>
      <c r="E139" s="217" t="s">
        <v>3087</v>
      </c>
      <c r="F139" s="218" t="s">
        <v>3088</v>
      </c>
      <c r="G139" s="219" t="s">
        <v>960</v>
      </c>
      <c r="H139" s="220">
        <v>22</v>
      </c>
      <c r="I139" s="221"/>
      <c r="J139" s="222">
        <f>ROUND(I139*H139,2)</f>
        <v>0</v>
      </c>
      <c r="K139" s="218" t="s">
        <v>35</v>
      </c>
      <c r="L139" s="46"/>
      <c r="M139" s="223" t="s">
        <v>35</v>
      </c>
      <c r="N139" s="224" t="s">
        <v>49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263</v>
      </c>
      <c r="AT139" s="227" t="s">
        <v>260</v>
      </c>
      <c r="AU139" s="227" t="s">
        <v>87</v>
      </c>
      <c r="AY139" s="19" t="s">
        <v>258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85</v>
      </c>
      <c r="BK139" s="228">
        <f>ROUND(I139*H139,2)</f>
        <v>0</v>
      </c>
      <c r="BL139" s="19" t="s">
        <v>263</v>
      </c>
      <c r="BM139" s="227" t="s">
        <v>815</v>
      </c>
    </row>
    <row r="140" s="2" customFormat="1" ht="16.5" customHeight="1">
      <c r="A140" s="40"/>
      <c r="B140" s="41"/>
      <c r="C140" s="216" t="s">
        <v>78</v>
      </c>
      <c r="D140" s="216" t="s">
        <v>260</v>
      </c>
      <c r="E140" s="217" t="s">
        <v>3089</v>
      </c>
      <c r="F140" s="218" t="s">
        <v>3090</v>
      </c>
      <c r="G140" s="219" t="s">
        <v>1002</v>
      </c>
      <c r="H140" s="220">
        <v>1</v>
      </c>
      <c r="I140" s="221"/>
      <c r="J140" s="222">
        <f>ROUND(I140*H140,2)</f>
        <v>0</v>
      </c>
      <c r="K140" s="218" t="s">
        <v>35</v>
      </c>
      <c r="L140" s="46"/>
      <c r="M140" s="223" t="s">
        <v>35</v>
      </c>
      <c r="N140" s="224" t="s">
        <v>49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263</v>
      </c>
      <c r="AT140" s="227" t="s">
        <v>260</v>
      </c>
      <c r="AU140" s="227" t="s">
        <v>87</v>
      </c>
      <c r="AY140" s="19" t="s">
        <v>258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85</v>
      </c>
      <c r="BK140" s="228">
        <f>ROUND(I140*H140,2)</f>
        <v>0</v>
      </c>
      <c r="BL140" s="19" t="s">
        <v>263</v>
      </c>
      <c r="BM140" s="227" t="s">
        <v>826</v>
      </c>
    </row>
    <row r="141" s="12" customFormat="1" ht="22.8" customHeight="1">
      <c r="A141" s="12"/>
      <c r="B141" s="200"/>
      <c r="C141" s="201"/>
      <c r="D141" s="202" t="s">
        <v>77</v>
      </c>
      <c r="E141" s="214" t="s">
        <v>3091</v>
      </c>
      <c r="F141" s="214" t="s">
        <v>3092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P142</f>
        <v>0</v>
      </c>
      <c r="Q141" s="208"/>
      <c r="R141" s="209">
        <f>R142</f>
        <v>0</v>
      </c>
      <c r="S141" s="208"/>
      <c r="T141" s="21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85</v>
      </c>
      <c r="AT141" s="212" t="s">
        <v>77</v>
      </c>
      <c r="AU141" s="212" t="s">
        <v>85</v>
      </c>
      <c r="AY141" s="211" t="s">
        <v>258</v>
      </c>
      <c r="BK141" s="213">
        <f>BK142</f>
        <v>0</v>
      </c>
    </row>
    <row r="142" s="2" customFormat="1" ht="16.5" customHeight="1">
      <c r="A142" s="40"/>
      <c r="B142" s="41"/>
      <c r="C142" s="216" t="s">
        <v>78</v>
      </c>
      <c r="D142" s="216" t="s">
        <v>260</v>
      </c>
      <c r="E142" s="217" t="s">
        <v>3093</v>
      </c>
      <c r="F142" s="218" t="s">
        <v>3094</v>
      </c>
      <c r="G142" s="219" t="s">
        <v>960</v>
      </c>
      <c r="H142" s="220">
        <v>18</v>
      </c>
      <c r="I142" s="221"/>
      <c r="J142" s="222">
        <f>ROUND(I142*H142,2)</f>
        <v>0</v>
      </c>
      <c r="K142" s="218" t="s">
        <v>35</v>
      </c>
      <c r="L142" s="46"/>
      <c r="M142" s="223" t="s">
        <v>35</v>
      </c>
      <c r="N142" s="224" t="s">
        <v>49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263</v>
      </c>
      <c r="AT142" s="227" t="s">
        <v>260</v>
      </c>
      <c r="AU142" s="227" t="s">
        <v>87</v>
      </c>
      <c r="AY142" s="19" t="s">
        <v>258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85</v>
      </c>
      <c r="BK142" s="228">
        <f>ROUND(I142*H142,2)</f>
        <v>0</v>
      </c>
      <c r="BL142" s="19" t="s">
        <v>263</v>
      </c>
      <c r="BM142" s="227" t="s">
        <v>844</v>
      </c>
    </row>
    <row r="143" s="12" customFormat="1" ht="22.8" customHeight="1">
      <c r="A143" s="12"/>
      <c r="B143" s="200"/>
      <c r="C143" s="201"/>
      <c r="D143" s="202" t="s">
        <v>77</v>
      </c>
      <c r="E143" s="214" t="s">
        <v>3095</v>
      </c>
      <c r="F143" s="214" t="s">
        <v>3096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P144</f>
        <v>0</v>
      </c>
      <c r="Q143" s="208"/>
      <c r="R143" s="209">
        <f>R144</f>
        <v>0</v>
      </c>
      <c r="S143" s="208"/>
      <c r="T143" s="210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85</v>
      </c>
      <c r="AT143" s="212" t="s">
        <v>77</v>
      </c>
      <c r="AU143" s="212" t="s">
        <v>85</v>
      </c>
      <c r="AY143" s="211" t="s">
        <v>258</v>
      </c>
      <c r="BK143" s="213">
        <f>BK144</f>
        <v>0</v>
      </c>
    </row>
    <row r="144" s="2" customFormat="1" ht="16.5" customHeight="1">
      <c r="A144" s="40"/>
      <c r="B144" s="41"/>
      <c r="C144" s="216" t="s">
        <v>78</v>
      </c>
      <c r="D144" s="216" t="s">
        <v>260</v>
      </c>
      <c r="E144" s="217" t="s">
        <v>3097</v>
      </c>
      <c r="F144" s="218" t="s">
        <v>3098</v>
      </c>
      <c r="G144" s="219" t="s">
        <v>960</v>
      </c>
      <c r="H144" s="220">
        <v>40</v>
      </c>
      <c r="I144" s="221"/>
      <c r="J144" s="222">
        <f>ROUND(I144*H144,2)</f>
        <v>0</v>
      </c>
      <c r="K144" s="218" t="s">
        <v>35</v>
      </c>
      <c r="L144" s="46"/>
      <c r="M144" s="223" t="s">
        <v>35</v>
      </c>
      <c r="N144" s="224" t="s">
        <v>49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263</v>
      </c>
      <c r="AT144" s="227" t="s">
        <v>260</v>
      </c>
      <c r="AU144" s="227" t="s">
        <v>87</v>
      </c>
      <c r="AY144" s="19" t="s">
        <v>258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85</v>
      </c>
      <c r="BK144" s="228">
        <f>ROUND(I144*H144,2)</f>
        <v>0</v>
      </c>
      <c r="BL144" s="19" t="s">
        <v>263</v>
      </c>
      <c r="BM144" s="227" t="s">
        <v>860</v>
      </c>
    </row>
    <row r="145" s="12" customFormat="1" ht="22.8" customHeight="1">
      <c r="A145" s="12"/>
      <c r="B145" s="200"/>
      <c r="C145" s="201"/>
      <c r="D145" s="202" t="s">
        <v>77</v>
      </c>
      <c r="E145" s="214" t="s">
        <v>3099</v>
      </c>
      <c r="F145" s="214" t="s">
        <v>3100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0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85</v>
      </c>
      <c r="AT145" s="212" t="s">
        <v>77</v>
      </c>
      <c r="AU145" s="212" t="s">
        <v>85</v>
      </c>
      <c r="AY145" s="211" t="s">
        <v>258</v>
      </c>
      <c r="BK145" s="213">
        <f>SUM(BK146:BK149)</f>
        <v>0</v>
      </c>
    </row>
    <row r="146" s="2" customFormat="1" ht="16.5" customHeight="1">
      <c r="A146" s="40"/>
      <c r="B146" s="41"/>
      <c r="C146" s="216" t="s">
        <v>78</v>
      </c>
      <c r="D146" s="216" t="s">
        <v>260</v>
      </c>
      <c r="E146" s="217" t="s">
        <v>3101</v>
      </c>
      <c r="F146" s="218" t="s">
        <v>3102</v>
      </c>
      <c r="G146" s="219" t="s">
        <v>960</v>
      </c>
      <c r="H146" s="220">
        <v>12</v>
      </c>
      <c r="I146" s="221"/>
      <c r="J146" s="222">
        <f>ROUND(I146*H146,2)</f>
        <v>0</v>
      </c>
      <c r="K146" s="218" t="s">
        <v>35</v>
      </c>
      <c r="L146" s="46"/>
      <c r="M146" s="223" t="s">
        <v>35</v>
      </c>
      <c r="N146" s="224" t="s">
        <v>49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263</v>
      </c>
      <c r="AT146" s="227" t="s">
        <v>260</v>
      </c>
      <c r="AU146" s="227" t="s">
        <v>87</v>
      </c>
      <c r="AY146" s="19" t="s">
        <v>258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85</v>
      </c>
      <c r="BK146" s="228">
        <f>ROUND(I146*H146,2)</f>
        <v>0</v>
      </c>
      <c r="BL146" s="19" t="s">
        <v>263</v>
      </c>
      <c r="BM146" s="227" t="s">
        <v>873</v>
      </c>
    </row>
    <row r="147" s="2" customFormat="1" ht="16.5" customHeight="1">
      <c r="A147" s="40"/>
      <c r="B147" s="41"/>
      <c r="C147" s="216" t="s">
        <v>78</v>
      </c>
      <c r="D147" s="216" t="s">
        <v>260</v>
      </c>
      <c r="E147" s="217" t="s">
        <v>3103</v>
      </c>
      <c r="F147" s="218" t="s">
        <v>3104</v>
      </c>
      <c r="G147" s="219" t="s">
        <v>960</v>
      </c>
      <c r="H147" s="220">
        <v>4</v>
      </c>
      <c r="I147" s="221"/>
      <c r="J147" s="222">
        <f>ROUND(I147*H147,2)</f>
        <v>0</v>
      </c>
      <c r="K147" s="218" t="s">
        <v>35</v>
      </c>
      <c r="L147" s="46"/>
      <c r="M147" s="223" t="s">
        <v>35</v>
      </c>
      <c r="N147" s="224" t="s">
        <v>49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263</v>
      </c>
      <c r="AT147" s="227" t="s">
        <v>260</v>
      </c>
      <c r="AU147" s="227" t="s">
        <v>87</v>
      </c>
      <c r="AY147" s="19" t="s">
        <v>258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85</v>
      </c>
      <c r="BK147" s="228">
        <f>ROUND(I147*H147,2)</f>
        <v>0</v>
      </c>
      <c r="BL147" s="19" t="s">
        <v>263</v>
      </c>
      <c r="BM147" s="227" t="s">
        <v>888</v>
      </c>
    </row>
    <row r="148" s="2" customFormat="1" ht="16.5" customHeight="1">
      <c r="A148" s="40"/>
      <c r="B148" s="41"/>
      <c r="C148" s="216" t="s">
        <v>78</v>
      </c>
      <c r="D148" s="216" t="s">
        <v>260</v>
      </c>
      <c r="E148" s="217" t="s">
        <v>3105</v>
      </c>
      <c r="F148" s="218" t="s">
        <v>3106</v>
      </c>
      <c r="G148" s="219" t="s">
        <v>960</v>
      </c>
      <c r="H148" s="220">
        <v>10</v>
      </c>
      <c r="I148" s="221"/>
      <c r="J148" s="222">
        <f>ROUND(I148*H148,2)</f>
        <v>0</v>
      </c>
      <c r="K148" s="218" t="s">
        <v>35</v>
      </c>
      <c r="L148" s="46"/>
      <c r="M148" s="223" t="s">
        <v>35</v>
      </c>
      <c r="N148" s="224" t="s">
        <v>49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263</v>
      </c>
      <c r="AT148" s="227" t="s">
        <v>260</v>
      </c>
      <c r="AU148" s="227" t="s">
        <v>87</v>
      </c>
      <c r="AY148" s="19" t="s">
        <v>258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85</v>
      </c>
      <c r="BK148" s="228">
        <f>ROUND(I148*H148,2)</f>
        <v>0</v>
      </c>
      <c r="BL148" s="19" t="s">
        <v>263</v>
      </c>
      <c r="BM148" s="227" t="s">
        <v>903</v>
      </c>
    </row>
    <row r="149" s="2" customFormat="1" ht="24.15" customHeight="1">
      <c r="A149" s="40"/>
      <c r="B149" s="41"/>
      <c r="C149" s="216" t="s">
        <v>78</v>
      </c>
      <c r="D149" s="216" t="s">
        <v>260</v>
      </c>
      <c r="E149" s="217" t="s">
        <v>3107</v>
      </c>
      <c r="F149" s="218" t="s">
        <v>3108</v>
      </c>
      <c r="G149" s="219" t="s">
        <v>960</v>
      </c>
      <c r="H149" s="220">
        <v>8</v>
      </c>
      <c r="I149" s="221"/>
      <c r="J149" s="222">
        <f>ROUND(I149*H149,2)</f>
        <v>0</v>
      </c>
      <c r="K149" s="218" t="s">
        <v>35</v>
      </c>
      <c r="L149" s="46"/>
      <c r="M149" s="290" t="s">
        <v>35</v>
      </c>
      <c r="N149" s="291" t="s">
        <v>49</v>
      </c>
      <c r="O149" s="292"/>
      <c r="P149" s="293">
        <f>O149*H149</f>
        <v>0</v>
      </c>
      <c r="Q149" s="293">
        <v>0</v>
      </c>
      <c r="R149" s="293">
        <f>Q149*H149</f>
        <v>0</v>
      </c>
      <c r="S149" s="293">
        <v>0</v>
      </c>
      <c r="T149" s="29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263</v>
      </c>
      <c r="AT149" s="227" t="s">
        <v>260</v>
      </c>
      <c r="AU149" s="227" t="s">
        <v>87</v>
      </c>
      <c r="AY149" s="19" t="s">
        <v>258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85</v>
      </c>
      <c r="BK149" s="228">
        <f>ROUND(I149*H149,2)</f>
        <v>0</v>
      </c>
      <c r="BL149" s="19" t="s">
        <v>263</v>
      </c>
      <c r="BM149" s="227" t="s">
        <v>916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ezbJmkHyw+aGdtSQTj5z8nfZmPEcUidx1Q97S+2ZDvs+Wll0eWchUkq488oYGFCaNe0+fM747N7oMAf99bWXNA==" hashValue="ClMmTpHK9WnNQd2bfzlJuFKmGRHYqCnS/Ec97AoSVdY+yWQ2WEew3/AhvQO5AQthUDYch6jaqwsSqLK+6xJlDQ==" algorithmName="SHA-512" password="CC35"/>
  <autoFilter ref="C91:K14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87</v>
      </c>
    </row>
    <row r="4" s="1" customFormat="1" ht="24.96" customHeight="1">
      <c r="B4" s="22"/>
      <c r="D4" s="143" t="s">
        <v>121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ZŠ Beroun - Tělocvična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135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3109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35</v>
      </c>
      <c r="G11" s="40"/>
      <c r="H11" s="40"/>
      <c r="I11" s="145" t="s">
        <v>20</v>
      </c>
      <c r="J11" s="135" t="s">
        <v>35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22</v>
      </c>
      <c r="E12" s="40"/>
      <c r="F12" s="135" t="s">
        <v>23</v>
      </c>
      <c r="G12" s="40"/>
      <c r="H12" s="40"/>
      <c r="I12" s="145" t="s">
        <v>24</v>
      </c>
      <c r="J12" s="149" t="str">
        <f>'Rekapitulace stavby'!AN8</f>
        <v>6. 4. 2023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26</v>
      </c>
      <c r="E14" s="40"/>
      <c r="F14" s="40"/>
      <c r="G14" s="40"/>
      <c r="H14" s="40"/>
      <c r="I14" s="145" t="s">
        <v>27</v>
      </c>
      <c r="J14" s="135" t="s">
        <v>28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29</v>
      </c>
      <c r="F15" s="40"/>
      <c r="G15" s="40"/>
      <c r="H15" s="40"/>
      <c r="I15" s="145" t="s">
        <v>30</v>
      </c>
      <c r="J15" s="135" t="s">
        <v>31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32</v>
      </c>
      <c r="E17" s="40"/>
      <c r="F17" s="40"/>
      <c r="G17" s="40"/>
      <c r="H17" s="40"/>
      <c r="I17" s="145" t="s">
        <v>27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30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34</v>
      </c>
      <c r="E20" s="40"/>
      <c r="F20" s="40"/>
      <c r="G20" s="40"/>
      <c r="H20" s="40"/>
      <c r="I20" s="145" t="s">
        <v>27</v>
      </c>
      <c r="J20" s="135" t="s">
        <v>35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36</v>
      </c>
      <c r="F21" s="40"/>
      <c r="G21" s="40"/>
      <c r="H21" s="40"/>
      <c r="I21" s="145" t="s">
        <v>30</v>
      </c>
      <c r="J21" s="135" t="s">
        <v>35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38</v>
      </c>
      <c r="E23" s="40"/>
      <c r="F23" s="40"/>
      <c r="G23" s="40"/>
      <c r="H23" s="40"/>
      <c r="I23" s="145" t="s">
        <v>27</v>
      </c>
      <c r="J23" s="135" t="s">
        <v>39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40</v>
      </c>
      <c r="F24" s="40"/>
      <c r="G24" s="40"/>
      <c r="H24" s="40"/>
      <c r="I24" s="145" t="s">
        <v>30</v>
      </c>
      <c r="J24" s="135" t="s">
        <v>41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42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274.5" customHeight="1">
      <c r="A27" s="150"/>
      <c r="B27" s="151"/>
      <c r="C27" s="150"/>
      <c r="D27" s="150"/>
      <c r="E27" s="152" t="s">
        <v>189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44</v>
      </c>
      <c r="E30" s="40"/>
      <c r="F30" s="40"/>
      <c r="G30" s="40"/>
      <c r="H30" s="40"/>
      <c r="I30" s="40"/>
      <c r="J30" s="157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46</v>
      </c>
      <c r="G32" s="40"/>
      <c r="H32" s="40"/>
      <c r="I32" s="158" t="s">
        <v>45</v>
      </c>
      <c r="J32" s="158" t="s">
        <v>47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48</v>
      </c>
      <c r="E33" s="145" t="s">
        <v>49</v>
      </c>
      <c r="F33" s="160">
        <f>ROUND((SUM(BE86:BE135)),  2)</f>
        <v>0</v>
      </c>
      <c r="G33" s="40"/>
      <c r="H33" s="40"/>
      <c r="I33" s="161">
        <v>0.20999999999999999</v>
      </c>
      <c r="J33" s="160">
        <f>ROUND(((SUM(BE86:BE135))*I33),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50</v>
      </c>
      <c r="F34" s="160">
        <f>ROUND((SUM(BF86:BF135)),  2)</f>
        <v>0</v>
      </c>
      <c r="G34" s="40"/>
      <c r="H34" s="40"/>
      <c r="I34" s="161">
        <v>0.14999999999999999</v>
      </c>
      <c r="J34" s="160">
        <f>ROUND(((SUM(BF86:BF135))*I34),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51</v>
      </c>
      <c r="F35" s="160">
        <f>ROUND((SUM(BG86:BG135)),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52</v>
      </c>
      <c r="F36" s="160">
        <f>ROUND((SUM(BH86:BH135)),  2)</f>
        <v>0</v>
      </c>
      <c r="G36" s="40"/>
      <c r="H36" s="40"/>
      <c r="I36" s="161">
        <v>0.14999999999999999</v>
      </c>
      <c r="J36" s="160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53</v>
      </c>
      <c r="F37" s="160">
        <f>ROUND((SUM(BI86:BI135)),  2)</f>
        <v>0</v>
      </c>
      <c r="G37" s="40"/>
      <c r="H37" s="40"/>
      <c r="I37" s="161">
        <v>0</v>
      </c>
      <c r="J37" s="160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54</v>
      </c>
      <c r="E39" s="164"/>
      <c r="F39" s="164"/>
      <c r="G39" s="165" t="s">
        <v>55</v>
      </c>
      <c r="H39" s="166" t="s">
        <v>56</v>
      </c>
      <c r="I39" s="164"/>
      <c r="J39" s="167">
        <f>SUM(J30:J37)</f>
        <v>0</v>
      </c>
      <c r="K39" s="168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214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ZŠ Beroun - Tělocvična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135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rozpočtové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Preislerova 1335, 266 01 Beroun</v>
      </c>
      <c r="G52" s="42"/>
      <c r="H52" s="42"/>
      <c r="I52" s="34" t="s">
        <v>24</v>
      </c>
      <c r="J52" s="74" t="str">
        <f>IF(J12="","",J12)</f>
        <v>6. 4. 2023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Beroun</v>
      </c>
      <c r="G54" s="42"/>
      <c r="H54" s="42"/>
      <c r="I54" s="34" t="s">
        <v>34</v>
      </c>
      <c r="J54" s="38" t="str">
        <f>E21</f>
        <v>Ing. Luboš Rajniš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QSB s.r.o.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215</v>
      </c>
      <c r="D57" s="175"/>
      <c r="E57" s="175"/>
      <c r="F57" s="175"/>
      <c r="G57" s="175"/>
      <c r="H57" s="175"/>
      <c r="I57" s="175"/>
      <c r="J57" s="176" t="s">
        <v>216</v>
      </c>
      <c r="K57" s="175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76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217</v>
      </c>
    </row>
    <row r="60" s="9" customFormat="1" ht="24.96" customHeight="1">
      <c r="A60" s="9"/>
      <c r="B60" s="178"/>
      <c r="C60" s="179"/>
      <c r="D60" s="180" t="s">
        <v>3110</v>
      </c>
      <c r="E60" s="181"/>
      <c r="F60" s="181"/>
      <c r="G60" s="181"/>
      <c r="H60" s="181"/>
      <c r="I60" s="181"/>
      <c r="J60" s="182">
        <f>J87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3111</v>
      </c>
      <c r="E61" s="186"/>
      <c r="F61" s="186"/>
      <c r="G61" s="186"/>
      <c r="H61" s="186"/>
      <c r="I61" s="186"/>
      <c r="J61" s="187">
        <f>J88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3112</v>
      </c>
      <c r="E62" s="186"/>
      <c r="F62" s="186"/>
      <c r="G62" s="186"/>
      <c r="H62" s="186"/>
      <c r="I62" s="186"/>
      <c r="J62" s="187">
        <f>J106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3113</v>
      </c>
      <c r="E63" s="186"/>
      <c r="F63" s="186"/>
      <c r="G63" s="186"/>
      <c r="H63" s="186"/>
      <c r="I63" s="186"/>
      <c r="J63" s="187">
        <f>J114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3114</v>
      </c>
      <c r="E64" s="186"/>
      <c r="F64" s="186"/>
      <c r="G64" s="186"/>
      <c r="H64" s="186"/>
      <c r="I64" s="186"/>
      <c r="J64" s="187">
        <f>J125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3115</v>
      </c>
      <c r="E65" s="186"/>
      <c r="F65" s="186"/>
      <c r="G65" s="186"/>
      <c r="H65" s="186"/>
      <c r="I65" s="186"/>
      <c r="J65" s="187">
        <f>J130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3116</v>
      </c>
      <c r="E66" s="186"/>
      <c r="F66" s="186"/>
      <c r="G66" s="186"/>
      <c r="H66" s="186"/>
      <c r="I66" s="186"/>
      <c r="J66" s="187">
        <f>J133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243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3" t="str">
        <f>E7</f>
        <v>ZŠ Beroun - Tělocvična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135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a ostatní rozpočtové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Preislerova 1335, 266 01 Beroun</v>
      </c>
      <c r="G80" s="42"/>
      <c r="H80" s="42"/>
      <c r="I80" s="34" t="s">
        <v>24</v>
      </c>
      <c r="J80" s="74" t="str">
        <f>IF(J12="","",J12)</f>
        <v>6. 4. 2023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Město Beroun</v>
      </c>
      <c r="G82" s="42"/>
      <c r="H82" s="42"/>
      <c r="I82" s="34" t="s">
        <v>34</v>
      </c>
      <c r="J82" s="38" t="str">
        <f>E21</f>
        <v>Ing. Luboš Rajniš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32</v>
      </c>
      <c r="D83" s="42"/>
      <c r="E83" s="42"/>
      <c r="F83" s="29" t="str">
        <f>IF(E18="","",E18)</f>
        <v>Vyplň údaj</v>
      </c>
      <c r="G83" s="42"/>
      <c r="H83" s="42"/>
      <c r="I83" s="34" t="s">
        <v>38</v>
      </c>
      <c r="J83" s="38" t="str">
        <f>E24</f>
        <v>QSB s.r.o.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244</v>
      </c>
      <c r="D85" s="192" t="s">
        <v>63</v>
      </c>
      <c r="E85" s="192" t="s">
        <v>59</v>
      </c>
      <c r="F85" s="192" t="s">
        <v>60</v>
      </c>
      <c r="G85" s="192" t="s">
        <v>245</v>
      </c>
      <c r="H85" s="192" t="s">
        <v>246</v>
      </c>
      <c r="I85" s="192" t="s">
        <v>247</v>
      </c>
      <c r="J85" s="192" t="s">
        <v>216</v>
      </c>
      <c r="K85" s="193" t="s">
        <v>248</v>
      </c>
      <c r="L85" s="194"/>
      <c r="M85" s="94" t="s">
        <v>35</v>
      </c>
      <c r="N85" s="95" t="s">
        <v>48</v>
      </c>
      <c r="O85" s="95" t="s">
        <v>249</v>
      </c>
      <c r="P85" s="95" t="s">
        <v>250</v>
      </c>
      <c r="Q85" s="95" t="s">
        <v>251</v>
      </c>
      <c r="R85" s="95" t="s">
        <v>252</v>
      </c>
      <c r="S85" s="95" t="s">
        <v>253</v>
      </c>
      <c r="T85" s="96" t="s">
        <v>254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255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</f>
        <v>0</v>
      </c>
      <c r="Q86" s="98"/>
      <c r="R86" s="197">
        <f>R87</f>
        <v>0</v>
      </c>
      <c r="S86" s="98"/>
      <c r="T86" s="19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77</v>
      </c>
      <c r="AU86" s="19" t="s">
        <v>217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77</v>
      </c>
      <c r="E87" s="203" t="s">
        <v>3117</v>
      </c>
      <c r="F87" s="203" t="s">
        <v>3118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P88+P106+P114+P125+P130+P133</f>
        <v>0</v>
      </c>
      <c r="Q87" s="208"/>
      <c r="R87" s="209">
        <f>R88+R106+R114+R125+R130+R133</f>
        <v>0</v>
      </c>
      <c r="S87" s="208"/>
      <c r="T87" s="210">
        <f>T88+T106+T114+T125+T130+T133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358</v>
      </c>
      <c r="AT87" s="212" t="s">
        <v>77</v>
      </c>
      <c r="AU87" s="212" t="s">
        <v>78</v>
      </c>
      <c r="AY87" s="211" t="s">
        <v>258</v>
      </c>
      <c r="BK87" s="213">
        <f>BK88+BK106+BK114+BK125+BK130+BK133</f>
        <v>0</v>
      </c>
    </row>
    <row r="88" s="12" customFormat="1" ht="22.8" customHeight="1">
      <c r="A88" s="12"/>
      <c r="B88" s="200"/>
      <c r="C88" s="201"/>
      <c r="D88" s="202" t="s">
        <v>77</v>
      </c>
      <c r="E88" s="214" t="s">
        <v>3119</v>
      </c>
      <c r="F88" s="214" t="s">
        <v>3120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SUM(P89:P105)</f>
        <v>0</v>
      </c>
      <c r="Q88" s="208"/>
      <c r="R88" s="209">
        <f>SUM(R89:R105)</f>
        <v>0</v>
      </c>
      <c r="S88" s="208"/>
      <c r="T88" s="210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358</v>
      </c>
      <c r="AT88" s="212" t="s">
        <v>77</v>
      </c>
      <c r="AU88" s="212" t="s">
        <v>85</v>
      </c>
      <c r="AY88" s="211" t="s">
        <v>258</v>
      </c>
      <c r="BK88" s="213">
        <f>SUM(BK89:BK105)</f>
        <v>0</v>
      </c>
    </row>
    <row r="89" s="2" customFormat="1" ht="44.25" customHeight="1">
      <c r="A89" s="40"/>
      <c r="B89" s="41"/>
      <c r="C89" s="216" t="s">
        <v>85</v>
      </c>
      <c r="D89" s="216" t="s">
        <v>260</v>
      </c>
      <c r="E89" s="217" t="s">
        <v>3121</v>
      </c>
      <c r="F89" s="218" t="s">
        <v>3122</v>
      </c>
      <c r="G89" s="219" t="s">
        <v>2336</v>
      </c>
      <c r="H89" s="220">
        <v>1</v>
      </c>
      <c r="I89" s="221"/>
      <c r="J89" s="222">
        <f>ROUND(I89*H89,2)</f>
        <v>0</v>
      </c>
      <c r="K89" s="218" t="s">
        <v>3123</v>
      </c>
      <c r="L89" s="46"/>
      <c r="M89" s="223" t="s">
        <v>35</v>
      </c>
      <c r="N89" s="224" t="s">
        <v>49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3124</v>
      </c>
      <c r="AT89" s="227" t="s">
        <v>260</v>
      </c>
      <c r="AU89" s="227" t="s">
        <v>87</v>
      </c>
      <c r="AY89" s="19" t="s">
        <v>258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85</v>
      </c>
      <c r="BK89" s="228">
        <f>ROUND(I89*H89,2)</f>
        <v>0</v>
      </c>
      <c r="BL89" s="19" t="s">
        <v>3124</v>
      </c>
      <c r="BM89" s="227" t="s">
        <v>3125</v>
      </c>
    </row>
    <row r="90" s="2" customFormat="1">
      <c r="A90" s="40"/>
      <c r="B90" s="41"/>
      <c r="C90" s="42"/>
      <c r="D90" s="266" t="s">
        <v>275</v>
      </c>
      <c r="E90" s="42"/>
      <c r="F90" s="267" t="s">
        <v>3126</v>
      </c>
      <c r="G90" s="42"/>
      <c r="H90" s="42"/>
      <c r="I90" s="231"/>
      <c r="J90" s="42"/>
      <c r="K90" s="42"/>
      <c r="L90" s="46"/>
      <c r="M90" s="232"/>
      <c r="N90" s="23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275</v>
      </c>
      <c r="AU90" s="19" t="s">
        <v>87</v>
      </c>
    </row>
    <row r="91" s="2" customFormat="1" ht="21.75" customHeight="1">
      <c r="A91" s="40"/>
      <c r="B91" s="41"/>
      <c r="C91" s="216" t="s">
        <v>87</v>
      </c>
      <c r="D91" s="216" t="s">
        <v>260</v>
      </c>
      <c r="E91" s="217" t="s">
        <v>3127</v>
      </c>
      <c r="F91" s="218" t="s">
        <v>3128</v>
      </c>
      <c r="G91" s="219" t="s">
        <v>2336</v>
      </c>
      <c r="H91" s="220">
        <v>1</v>
      </c>
      <c r="I91" s="221"/>
      <c r="J91" s="222">
        <f>ROUND(I91*H91,2)</f>
        <v>0</v>
      </c>
      <c r="K91" s="218" t="s">
        <v>3123</v>
      </c>
      <c r="L91" s="46"/>
      <c r="M91" s="223" t="s">
        <v>35</v>
      </c>
      <c r="N91" s="224" t="s">
        <v>49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3124</v>
      </c>
      <c r="AT91" s="227" t="s">
        <v>260</v>
      </c>
      <c r="AU91" s="227" t="s">
        <v>87</v>
      </c>
      <c r="AY91" s="19" t="s">
        <v>258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85</v>
      </c>
      <c r="BK91" s="228">
        <f>ROUND(I91*H91,2)</f>
        <v>0</v>
      </c>
      <c r="BL91" s="19" t="s">
        <v>3124</v>
      </c>
      <c r="BM91" s="227" t="s">
        <v>3129</v>
      </c>
    </row>
    <row r="92" s="2" customFormat="1">
      <c r="A92" s="40"/>
      <c r="B92" s="41"/>
      <c r="C92" s="42"/>
      <c r="D92" s="266" t="s">
        <v>275</v>
      </c>
      <c r="E92" s="42"/>
      <c r="F92" s="267" t="s">
        <v>3130</v>
      </c>
      <c r="G92" s="42"/>
      <c r="H92" s="42"/>
      <c r="I92" s="231"/>
      <c r="J92" s="42"/>
      <c r="K92" s="42"/>
      <c r="L92" s="46"/>
      <c r="M92" s="232"/>
      <c r="N92" s="23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275</v>
      </c>
      <c r="AU92" s="19" t="s">
        <v>87</v>
      </c>
    </row>
    <row r="93" s="2" customFormat="1" ht="24.15" customHeight="1">
      <c r="A93" s="40"/>
      <c r="B93" s="41"/>
      <c r="C93" s="216" t="s">
        <v>126</v>
      </c>
      <c r="D93" s="216" t="s">
        <v>260</v>
      </c>
      <c r="E93" s="217" t="s">
        <v>3131</v>
      </c>
      <c r="F93" s="218" t="s">
        <v>3132</v>
      </c>
      <c r="G93" s="219" t="s">
        <v>2336</v>
      </c>
      <c r="H93" s="220">
        <v>1</v>
      </c>
      <c r="I93" s="221"/>
      <c r="J93" s="222">
        <f>ROUND(I93*H93,2)</f>
        <v>0</v>
      </c>
      <c r="K93" s="218" t="s">
        <v>3123</v>
      </c>
      <c r="L93" s="46"/>
      <c r="M93" s="223" t="s">
        <v>35</v>
      </c>
      <c r="N93" s="224" t="s">
        <v>49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3124</v>
      </c>
      <c r="AT93" s="227" t="s">
        <v>260</v>
      </c>
      <c r="AU93" s="227" t="s">
        <v>87</v>
      </c>
      <c r="AY93" s="19" t="s">
        <v>258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85</v>
      </c>
      <c r="BK93" s="228">
        <f>ROUND(I93*H93,2)</f>
        <v>0</v>
      </c>
      <c r="BL93" s="19" t="s">
        <v>3124</v>
      </c>
      <c r="BM93" s="227" t="s">
        <v>3133</v>
      </c>
    </row>
    <row r="94" s="2" customFormat="1">
      <c r="A94" s="40"/>
      <c r="B94" s="41"/>
      <c r="C94" s="42"/>
      <c r="D94" s="266" t="s">
        <v>275</v>
      </c>
      <c r="E94" s="42"/>
      <c r="F94" s="267" t="s">
        <v>3134</v>
      </c>
      <c r="G94" s="42"/>
      <c r="H94" s="42"/>
      <c r="I94" s="231"/>
      <c r="J94" s="42"/>
      <c r="K94" s="42"/>
      <c r="L94" s="46"/>
      <c r="M94" s="232"/>
      <c r="N94" s="23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275</v>
      </c>
      <c r="AU94" s="19" t="s">
        <v>87</v>
      </c>
    </row>
    <row r="95" s="2" customFormat="1" ht="24.15" customHeight="1">
      <c r="A95" s="40"/>
      <c r="B95" s="41"/>
      <c r="C95" s="216" t="s">
        <v>263</v>
      </c>
      <c r="D95" s="216" t="s">
        <v>260</v>
      </c>
      <c r="E95" s="217" t="s">
        <v>3135</v>
      </c>
      <c r="F95" s="218" t="s">
        <v>3136</v>
      </c>
      <c r="G95" s="219" t="s">
        <v>2336</v>
      </c>
      <c r="H95" s="220">
        <v>1</v>
      </c>
      <c r="I95" s="221"/>
      <c r="J95" s="222">
        <f>ROUND(I95*H95,2)</f>
        <v>0</v>
      </c>
      <c r="K95" s="218" t="s">
        <v>3123</v>
      </c>
      <c r="L95" s="46"/>
      <c r="M95" s="223" t="s">
        <v>35</v>
      </c>
      <c r="N95" s="224" t="s">
        <v>49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3124</v>
      </c>
      <c r="AT95" s="227" t="s">
        <v>260</v>
      </c>
      <c r="AU95" s="227" t="s">
        <v>87</v>
      </c>
      <c r="AY95" s="19" t="s">
        <v>258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85</v>
      </c>
      <c r="BK95" s="228">
        <f>ROUND(I95*H95,2)</f>
        <v>0</v>
      </c>
      <c r="BL95" s="19" t="s">
        <v>3124</v>
      </c>
      <c r="BM95" s="227" t="s">
        <v>3137</v>
      </c>
    </row>
    <row r="96" s="2" customFormat="1">
      <c r="A96" s="40"/>
      <c r="B96" s="41"/>
      <c r="C96" s="42"/>
      <c r="D96" s="266" t="s">
        <v>275</v>
      </c>
      <c r="E96" s="42"/>
      <c r="F96" s="267" t="s">
        <v>3138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275</v>
      </c>
      <c r="AU96" s="19" t="s">
        <v>87</v>
      </c>
    </row>
    <row r="97" s="2" customFormat="1" ht="37.8" customHeight="1">
      <c r="A97" s="40"/>
      <c r="B97" s="41"/>
      <c r="C97" s="216" t="s">
        <v>358</v>
      </c>
      <c r="D97" s="216" t="s">
        <v>260</v>
      </c>
      <c r="E97" s="217" t="s">
        <v>3139</v>
      </c>
      <c r="F97" s="218" t="s">
        <v>3140</v>
      </c>
      <c r="G97" s="219" t="s">
        <v>2336</v>
      </c>
      <c r="H97" s="220">
        <v>1</v>
      </c>
      <c r="I97" s="221"/>
      <c r="J97" s="222">
        <f>ROUND(I97*H97,2)</f>
        <v>0</v>
      </c>
      <c r="K97" s="218" t="s">
        <v>3123</v>
      </c>
      <c r="L97" s="46"/>
      <c r="M97" s="223" t="s">
        <v>35</v>
      </c>
      <c r="N97" s="224" t="s">
        <v>49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3124</v>
      </c>
      <c r="AT97" s="227" t="s">
        <v>260</v>
      </c>
      <c r="AU97" s="227" t="s">
        <v>87</v>
      </c>
      <c r="AY97" s="19" t="s">
        <v>258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85</v>
      </c>
      <c r="BK97" s="228">
        <f>ROUND(I97*H97,2)</f>
        <v>0</v>
      </c>
      <c r="BL97" s="19" t="s">
        <v>3124</v>
      </c>
      <c r="BM97" s="227" t="s">
        <v>3141</v>
      </c>
    </row>
    <row r="98" s="2" customFormat="1">
      <c r="A98" s="40"/>
      <c r="B98" s="41"/>
      <c r="C98" s="42"/>
      <c r="D98" s="266" t="s">
        <v>275</v>
      </c>
      <c r="E98" s="42"/>
      <c r="F98" s="267" t="s">
        <v>3142</v>
      </c>
      <c r="G98" s="42"/>
      <c r="H98" s="42"/>
      <c r="I98" s="231"/>
      <c r="J98" s="42"/>
      <c r="K98" s="42"/>
      <c r="L98" s="46"/>
      <c r="M98" s="232"/>
      <c r="N98" s="23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275</v>
      </c>
      <c r="AU98" s="19" t="s">
        <v>87</v>
      </c>
    </row>
    <row r="99" s="2" customFormat="1" ht="76.35" customHeight="1">
      <c r="A99" s="40"/>
      <c r="B99" s="41"/>
      <c r="C99" s="216" t="s">
        <v>205</v>
      </c>
      <c r="D99" s="216" t="s">
        <v>260</v>
      </c>
      <c r="E99" s="217" t="s">
        <v>3143</v>
      </c>
      <c r="F99" s="218" t="s">
        <v>3144</v>
      </c>
      <c r="G99" s="219" t="s">
        <v>2336</v>
      </c>
      <c r="H99" s="220">
        <v>1</v>
      </c>
      <c r="I99" s="221"/>
      <c r="J99" s="222">
        <f>ROUND(I99*H99,2)</f>
        <v>0</v>
      </c>
      <c r="K99" s="218" t="s">
        <v>3123</v>
      </c>
      <c r="L99" s="46"/>
      <c r="M99" s="223" t="s">
        <v>35</v>
      </c>
      <c r="N99" s="224" t="s">
        <v>49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3124</v>
      </c>
      <c r="AT99" s="227" t="s">
        <v>260</v>
      </c>
      <c r="AU99" s="227" t="s">
        <v>87</v>
      </c>
      <c r="AY99" s="19" t="s">
        <v>258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85</v>
      </c>
      <c r="BK99" s="228">
        <f>ROUND(I99*H99,2)</f>
        <v>0</v>
      </c>
      <c r="BL99" s="19" t="s">
        <v>3124</v>
      </c>
      <c r="BM99" s="227" t="s">
        <v>3145</v>
      </c>
    </row>
    <row r="100" s="2" customFormat="1">
      <c r="A100" s="40"/>
      <c r="B100" s="41"/>
      <c r="C100" s="42"/>
      <c r="D100" s="266" t="s">
        <v>275</v>
      </c>
      <c r="E100" s="42"/>
      <c r="F100" s="267" t="s">
        <v>3146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275</v>
      </c>
      <c r="AU100" s="19" t="s">
        <v>87</v>
      </c>
    </row>
    <row r="101" s="2" customFormat="1" ht="24.15" customHeight="1">
      <c r="A101" s="40"/>
      <c r="B101" s="41"/>
      <c r="C101" s="216" t="s">
        <v>372</v>
      </c>
      <c r="D101" s="216" t="s">
        <v>260</v>
      </c>
      <c r="E101" s="217" t="s">
        <v>3147</v>
      </c>
      <c r="F101" s="218" t="s">
        <v>3148</v>
      </c>
      <c r="G101" s="219" t="s">
        <v>2336</v>
      </c>
      <c r="H101" s="220">
        <v>1</v>
      </c>
      <c r="I101" s="221"/>
      <c r="J101" s="222">
        <f>ROUND(I101*H101,2)</f>
        <v>0</v>
      </c>
      <c r="K101" s="218" t="s">
        <v>3123</v>
      </c>
      <c r="L101" s="46"/>
      <c r="M101" s="223" t="s">
        <v>35</v>
      </c>
      <c r="N101" s="224" t="s">
        <v>49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3124</v>
      </c>
      <c r="AT101" s="227" t="s">
        <v>260</v>
      </c>
      <c r="AU101" s="227" t="s">
        <v>87</v>
      </c>
      <c r="AY101" s="19" t="s">
        <v>258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85</v>
      </c>
      <c r="BK101" s="228">
        <f>ROUND(I101*H101,2)</f>
        <v>0</v>
      </c>
      <c r="BL101" s="19" t="s">
        <v>3124</v>
      </c>
      <c r="BM101" s="227" t="s">
        <v>3149</v>
      </c>
    </row>
    <row r="102" s="2" customFormat="1">
      <c r="A102" s="40"/>
      <c r="B102" s="41"/>
      <c r="C102" s="42"/>
      <c r="D102" s="266" t="s">
        <v>275</v>
      </c>
      <c r="E102" s="42"/>
      <c r="F102" s="267" t="s">
        <v>3150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275</v>
      </c>
      <c r="AU102" s="19" t="s">
        <v>87</v>
      </c>
    </row>
    <row r="103" s="2" customFormat="1" ht="49.05" customHeight="1">
      <c r="A103" s="40"/>
      <c r="B103" s="41"/>
      <c r="C103" s="216" t="s">
        <v>197</v>
      </c>
      <c r="D103" s="216" t="s">
        <v>260</v>
      </c>
      <c r="E103" s="217" t="s">
        <v>3151</v>
      </c>
      <c r="F103" s="218" t="s">
        <v>3152</v>
      </c>
      <c r="G103" s="219" t="s">
        <v>2336</v>
      </c>
      <c r="H103" s="220">
        <v>1</v>
      </c>
      <c r="I103" s="221"/>
      <c r="J103" s="222">
        <f>ROUND(I103*H103,2)</f>
        <v>0</v>
      </c>
      <c r="K103" s="218" t="s">
        <v>3123</v>
      </c>
      <c r="L103" s="46"/>
      <c r="M103" s="223" t="s">
        <v>35</v>
      </c>
      <c r="N103" s="224" t="s">
        <v>49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3124</v>
      </c>
      <c r="AT103" s="227" t="s">
        <v>260</v>
      </c>
      <c r="AU103" s="227" t="s">
        <v>87</v>
      </c>
      <c r="AY103" s="19" t="s">
        <v>258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85</v>
      </c>
      <c r="BK103" s="228">
        <f>ROUND(I103*H103,2)</f>
        <v>0</v>
      </c>
      <c r="BL103" s="19" t="s">
        <v>3124</v>
      </c>
      <c r="BM103" s="227" t="s">
        <v>3153</v>
      </c>
    </row>
    <row r="104" s="2" customFormat="1">
      <c r="A104" s="40"/>
      <c r="B104" s="41"/>
      <c r="C104" s="42"/>
      <c r="D104" s="266" t="s">
        <v>275</v>
      </c>
      <c r="E104" s="42"/>
      <c r="F104" s="267" t="s">
        <v>3154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275</v>
      </c>
      <c r="AU104" s="19" t="s">
        <v>87</v>
      </c>
    </row>
    <row r="105" s="2" customFormat="1" ht="44.25" customHeight="1">
      <c r="A105" s="40"/>
      <c r="B105" s="41"/>
      <c r="C105" s="216" t="s">
        <v>382</v>
      </c>
      <c r="D105" s="216" t="s">
        <v>260</v>
      </c>
      <c r="E105" s="217" t="s">
        <v>3155</v>
      </c>
      <c r="F105" s="218" t="s">
        <v>3156</v>
      </c>
      <c r="G105" s="219" t="s">
        <v>2336</v>
      </c>
      <c r="H105" s="220">
        <v>1</v>
      </c>
      <c r="I105" s="221"/>
      <c r="J105" s="222">
        <f>ROUND(I105*H105,2)</f>
        <v>0</v>
      </c>
      <c r="K105" s="218" t="s">
        <v>35</v>
      </c>
      <c r="L105" s="46"/>
      <c r="M105" s="223" t="s">
        <v>35</v>
      </c>
      <c r="N105" s="224" t="s">
        <v>49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3124</v>
      </c>
      <c r="AT105" s="227" t="s">
        <v>260</v>
      </c>
      <c r="AU105" s="227" t="s">
        <v>87</v>
      </c>
      <c r="AY105" s="19" t="s">
        <v>258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85</v>
      </c>
      <c r="BK105" s="228">
        <f>ROUND(I105*H105,2)</f>
        <v>0</v>
      </c>
      <c r="BL105" s="19" t="s">
        <v>3124</v>
      </c>
      <c r="BM105" s="227" t="s">
        <v>3157</v>
      </c>
    </row>
    <row r="106" s="12" customFormat="1" ht="22.8" customHeight="1">
      <c r="A106" s="12"/>
      <c r="B106" s="200"/>
      <c r="C106" s="201"/>
      <c r="D106" s="202" t="s">
        <v>77</v>
      </c>
      <c r="E106" s="214" t="s">
        <v>3158</v>
      </c>
      <c r="F106" s="214" t="s">
        <v>3159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SUM(P107:P113)</f>
        <v>0</v>
      </c>
      <c r="Q106" s="208"/>
      <c r="R106" s="209">
        <f>SUM(R107:R113)</f>
        <v>0</v>
      </c>
      <c r="S106" s="208"/>
      <c r="T106" s="210">
        <f>SUM(T107:T113)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358</v>
      </c>
      <c r="AT106" s="212" t="s">
        <v>77</v>
      </c>
      <c r="AU106" s="212" t="s">
        <v>85</v>
      </c>
      <c r="AY106" s="211" t="s">
        <v>258</v>
      </c>
      <c r="BK106" s="213">
        <f>SUM(BK107:BK113)</f>
        <v>0</v>
      </c>
    </row>
    <row r="107" s="2" customFormat="1" ht="90" customHeight="1">
      <c r="A107" s="40"/>
      <c r="B107" s="41"/>
      <c r="C107" s="216" t="s">
        <v>387</v>
      </c>
      <c r="D107" s="216" t="s">
        <v>260</v>
      </c>
      <c r="E107" s="217" t="s">
        <v>3160</v>
      </c>
      <c r="F107" s="218" t="s">
        <v>3161</v>
      </c>
      <c r="G107" s="219" t="s">
        <v>2336</v>
      </c>
      <c r="H107" s="220">
        <v>1</v>
      </c>
      <c r="I107" s="221"/>
      <c r="J107" s="222">
        <f>ROUND(I107*H107,2)</f>
        <v>0</v>
      </c>
      <c r="K107" s="218" t="s">
        <v>3123</v>
      </c>
      <c r="L107" s="46"/>
      <c r="M107" s="223" t="s">
        <v>35</v>
      </c>
      <c r="N107" s="224" t="s">
        <v>49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3124</v>
      </c>
      <c r="AT107" s="227" t="s">
        <v>260</v>
      </c>
      <c r="AU107" s="227" t="s">
        <v>87</v>
      </c>
      <c r="AY107" s="19" t="s">
        <v>258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85</v>
      </c>
      <c r="BK107" s="228">
        <f>ROUND(I107*H107,2)</f>
        <v>0</v>
      </c>
      <c r="BL107" s="19" t="s">
        <v>3124</v>
      </c>
      <c r="BM107" s="227" t="s">
        <v>3162</v>
      </c>
    </row>
    <row r="108" s="2" customFormat="1">
      <c r="A108" s="40"/>
      <c r="B108" s="41"/>
      <c r="C108" s="42"/>
      <c r="D108" s="266" t="s">
        <v>275</v>
      </c>
      <c r="E108" s="42"/>
      <c r="F108" s="267" t="s">
        <v>3163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275</v>
      </c>
      <c r="AU108" s="19" t="s">
        <v>87</v>
      </c>
    </row>
    <row r="109" s="2" customFormat="1" ht="24.15" customHeight="1">
      <c r="A109" s="40"/>
      <c r="B109" s="41"/>
      <c r="C109" s="216" t="s">
        <v>393</v>
      </c>
      <c r="D109" s="216" t="s">
        <v>260</v>
      </c>
      <c r="E109" s="217" t="s">
        <v>3164</v>
      </c>
      <c r="F109" s="218" t="s">
        <v>3165</v>
      </c>
      <c r="G109" s="219" t="s">
        <v>2336</v>
      </c>
      <c r="H109" s="220">
        <v>1</v>
      </c>
      <c r="I109" s="221"/>
      <c r="J109" s="222">
        <f>ROUND(I109*H109,2)</f>
        <v>0</v>
      </c>
      <c r="K109" s="218" t="s">
        <v>3123</v>
      </c>
      <c r="L109" s="46"/>
      <c r="M109" s="223" t="s">
        <v>35</v>
      </c>
      <c r="N109" s="224" t="s">
        <v>49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3124</v>
      </c>
      <c r="AT109" s="227" t="s">
        <v>260</v>
      </c>
      <c r="AU109" s="227" t="s">
        <v>87</v>
      </c>
      <c r="AY109" s="19" t="s">
        <v>258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85</v>
      </c>
      <c r="BK109" s="228">
        <f>ROUND(I109*H109,2)</f>
        <v>0</v>
      </c>
      <c r="BL109" s="19" t="s">
        <v>3124</v>
      </c>
      <c r="BM109" s="227" t="s">
        <v>3166</v>
      </c>
    </row>
    <row r="110" s="2" customFormat="1">
      <c r="A110" s="40"/>
      <c r="B110" s="41"/>
      <c r="C110" s="42"/>
      <c r="D110" s="266" t="s">
        <v>275</v>
      </c>
      <c r="E110" s="42"/>
      <c r="F110" s="267" t="s">
        <v>3167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275</v>
      </c>
      <c r="AU110" s="19" t="s">
        <v>87</v>
      </c>
    </row>
    <row r="111" s="2" customFormat="1" ht="24.15" customHeight="1">
      <c r="A111" s="40"/>
      <c r="B111" s="41"/>
      <c r="C111" s="216" t="s">
        <v>399</v>
      </c>
      <c r="D111" s="216" t="s">
        <v>260</v>
      </c>
      <c r="E111" s="217" t="s">
        <v>3168</v>
      </c>
      <c r="F111" s="218" t="s">
        <v>3169</v>
      </c>
      <c r="G111" s="219" t="s">
        <v>2336</v>
      </c>
      <c r="H111" s="220">
        <v>1</v>
      </c>
      <c r="I111" s="221"/>
      <c r="J111" s="222">
        <f>ROUND(I111*H111,2)</f>
        <v>0</v>
      </c>
      <c r="K111" s="218" t="s">
        <v>3123</v>
      </c>
      <c r="L111" s="46"/>
      <c r="M111" s="223" t="s">
        <v>35</v>
      </c>
      <c r="N111" s="224" t="s">
        <v>49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3124</v>
      </c>
      <c r="AT111" s="227" t="s">
        <v>260</v>
      </c>
      <c r="AU111" s="227" t="s">
        <v>87</v>
      </c>
      <c r="AY111" s="19" t="s">
        <v>258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85</v>
      </c>
      <c r="BK111" s="228">
        <f>ROUND(I111*H111,2)</f>
        <v>0</v>
      </c>
      <c r="BL111" s="19" t="s">
        <v>3124</v>
      </c>
      <c r="BM111" s="227" t="s">
        <v>3170</v>
      </c>
    </row>
    <row r="112" s="2" customFormat="1">
      <c r="A112" s="40"/>
      <c r="B112" s="41"/>
      <c r="C112" s="42"/>
      <c r="D112" s="266" t="s">
        <v>275</v>
      </c>
      <c r="E112" s="42"/>
      <c r="F112" s="267" t="s">
        <v>3171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275</v>
      </c>
      <c r="AU112" s="19" t="s">
        <v>87</v>
      </c>
    </row>
    <row r="113" s="2" customFormat="1" ht="62.7" customHeight="1">
      <c r="A113" s="40"/>
      <c r="B113" s="41"/>
      <c r="C113" s="216" t="s">
        <v>406</v>
      </c>
      <c r="D113" s="216" t="s">
        <v>260</v>
      </c>
      <c r="E113" s="217" t="s">
        <v>3172</v>
      </c>
      <c r="F113" s="218" t="s">
        <v>3173</v>
      </c>
      <c r="G113" s="219" t="s">
        <v>2336</v>
      </c>
      <c r="H113" s="220">
        <v>1</v>
      </c>
      <c r="I113" s="221"/>
      <c r="J113" s="222">
        <f>ROUND(I113*H113,2)</f>
        <v>0</v>
      </c>
      <c r="K113" s="218" t="s">
        <v>35</v>
      </c>
      <c r="L113" s="46"/>
      <c r="M113" s="223" t="s">
        <v>35</v>
      </c>
      <c r="N113" s="224" t="s">
        <v>49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3124</v>
      </c>
      <c r="AT113" s="227" t="s">
        <v>260</v>
      </c>
      <c r="AU113" s="227" t="s">
        <v>87</v>
      </c>
      <c r="AY113" s="19" t="s">
        <v>258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85</v>
      </c>
      <c r="BK113" s="228">
        <f>ROUND(I113*H113,2)</f>
        <v>0</v>
      </c>
      <c r="BL113" s="19" t="s">
        <v>3124</v>
      </c>
      <c r="BM113" s="227" t="s">
        <v>3174</v>
      </c>
    </row>
    <row r="114" s="12" customFormat="1" ht="22.8" customHeight="1">
      <c r="A114" s="12"/>
      <c r="B114" s="200"/>
      <c r="C114" s="201"/>
      <c r="D114" s="202" t="s">
        <v>77</v>
      </c>
      <c r="E114" s="214" t="s">
        <v>3175</v>
      </c>
      <c r="F114" s="214" t="s">
        <v>3176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SUM(P115:P124)</f>
        <v>0</v>
      </c>
      <c r="Q114" s="208"/>
      <c r="R114" s="209">
        <f>SUM(R115:R124)</f>
        <v>0</v>
      </c>
      <c r="S114" s="208"/>
      <c r="T114" s="210">
        <f>SUM(T115:T124)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358</v>
      </c>
      <c r="AT114" s="212" t="s">
        <v>77</v>
      </c>
      <c r="AU114" s="212" t="s">
        <v>85</v>
      </c>
      <c r="AY114" s="211" t="s">
        <v>258</v>
      </c>
      <c r="BK114" s="213">
        <f>SUM(BK115:BK124)</f>
        <v>0</v>
      </c>
    </row>
    <row r="115" s="2" customFormat="1" ht="21.75" customHeight="1">
      <c r="A115" s="40"/>
      <c r="B115" s="41"/>
      <c r="C115" s="216" t="s">
        <v>8</v>
      </c>
      <c r="D115" s="216" t="s">
        <v>260</v>
      </c>
      <c r="E115" s="217" t="s">
        <v>3177</v>
      </c>
      <c r="F115" s="218" t="s">
        <v>3178</v>
      </c>
      <c r="G115" s="219" t="s">
        <v>2336</v>
      </c>
      <c r="H115" s="220">
        <v>1</v>
      </c>
      <c r="I115" s="221"/>
      <c r="J115" s="222">
        <f>ROUND(I115*H115,2)</f>
        <v>0</v>
      </c>
      <c r="K115" s="218" t="s">
        <v>3123</v>
      </c>
      <c r="L115" s="46"/>
      <c r="M115" s="223" t="s">
        <v>35</v>
      </c>
      <c r="N115" s="224" t="s">
        <v>49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3124</v>
      </c>
      <c r="AT115" s="227" t="s">
        <v>260</v>
      </c>
      <c r="AU115" s="227" t="s">
        <v>87</v>
      </c>
      <c r="AY115" s="19" t="s">
        <v>258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85</v>
      </c>
      <c r="BK115" s="228">
        <f>ROUND(I115*H115,2)</f>
        <v>0</v>
      </c>
      <c r="BL115" s="19" t="s">
        <v>3124</v>
      </c>
      <c r="BM115" s="227" t="s">
        <v>3179</v>
      </c>
    </row>
    <row r="116" s="2" customFormat="1">
      <c r="A116" s="40"/>
      <c r="B116" s="41"/>
      <c r="C116" s="42"/>
      <c r="D116" s="266" t="s">
        <v>275</v>
      </c>
      <c r="E116" s="42"/>
      <c r="F116" s="267" t="s">
        <v>3180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275</v>
      </c>
      <c r="AU116" s="19" t="s">
        <v>87</v>
      </c>
    </row>
    <row r="117" s="2" customFormat="1" ht="24.15" customHeight="1">
      <c r="A117" s="40"/>
      <c r="B117" s="41"/>
      <c r="C117" s="216" t="s">
        <v>425</v>
      </c>
      <c r="D117" s="216" t="s">
        <v>260</v>
      </c>
      <c r="E117" s="217" t="s">
        <v>3181</v>
      </c>
      <c r="F117" s="218" t="s">
        <v>3182</v>
      </c>
      <c r="G117" s="219" t="s">
        <v>2336</v>
      </c>
      <c r="H117" s="220">
        <v>1</v>
      </c>
      <c r="I117" s="221"/>
      <c r="J117" s="222">
        <f>ROUND(I117*H117,2)</f>
        <v>0</v>
      </c>
      <c r="K117" s="218" t="s">
        <v>3123</v>
      </c>
      <c r="L117" s="46"/>
      <c r="M117" s="223" t="s">
        <v>35</v>
      </c>
      <c r="N117" s="224" t="s">
        <v>49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3124</v>
      </c>
      <c r="AT117" s="227" t="s">
        <v>260</v>
      </c>
      <c r="AU117" s="227" t="s">
        <v>87</v>
      </c>
      <c r="AY117" s="19" t="s">
        <v>258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85</v>
      </c>
      <c r="BK117" s="228">
        <f>ROUND(I117*H117,2)</f>
        <v>0</v>
      </c>
      <c r="BL117" s="19" t="s">
        <v>3124</v>
      </c>
      <c r="BM117" s="227" t="s">
        <v>3183</v>
      </c>
    </row>
    <row r="118" s="2" customFormat="1">
      <c r="A118" s="40"/>
      <c r="B118" s="41"/>
      <c r="C118" s="42"/>
      <c r="D118" s="266" t="s">
        <v>275</v>
      </c>
      <c r="E118" s="42"/>
      <c r="F118" s="267" t="s">
        <v>3184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275</v>
      </c>
      <c r="AU118" s="19" t="s">
        <v>87</v>
      </c>
    </row>
    <row r="119" s="2" customFormat="1" ht="16.5" customHeight="1">
      <c r="A119" s="40"/>
      <c r="B119" s="41"/>
      <c r="C119" s="216" t="s">
        <v>432</v>
      </c>
      <c r="D119" s="216" t="s">
        <v>260</v>
      </c>
      <c r="E119" s="217" t="s">
        <v>3185</v>
      </c>
      <c r="F119" s="218" t="s">
        <v>3186</v>
      </c>
      <c r="G119" s="219" t="s">
        <v>2336</v>
      </c>
      <c r="H119" s="220">
        <v>1</v>
      </c>
      <c r="I119" s="221"/>
      <c r="J119" s="222">
        <f>ROUND(I119*H119,2)</f>
        <v>0</v>
      </c>
      <c r="K119" s="218" t="s">
        <v>3123</v>
      </c>
      <c r="L119" s="46"/>
      <c r="M119" s="223" t="s">
        <v>35</v>
      </c>
      <c r="N119" s="224" t="s">
        <v>49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3124</v>
      </c>
      <c r="AT119" s="227" t="s">
        <v>260</v>
      </c>
      <c r="AU119" s="227" t="s">
        <v>87</v>
      </c>
      <c r="AY119" s="19" t="s">
        <v>258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85</v>
      </c>
      <c r="BK119" s="228">
        <f>ROUND(I119*H119,2)</f>
        <v>0</v>
      </c>
      <c r="BL119" s="19" t="s">
        <v>3124</v>
      </c>
      <c r="BM119" s="227" t="s">
        <v>3187</v>
      </c>
    </row>
    <row r="120" s="2" customFormat="1">
      <c r="A120" s="40"/>
      <c r="B120" s="41"/>
      <c r="C120" s="42"/>
      <c r="D120" s="266" t="s">
        <v>275</v>
      </c>
      <c r="E120" s="42"/>
      <c r="F120" s="267" t="s">
        <v>3188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275</v>
      </c>
      <c r="AU120" s="19" t="s">
        <v>87</v>
      </c>
    </row>
    <row r="121" s="2" customFormat="1" ht="21.75" customHeight="1">
      <c r="A121" s="40"/>
      <c r="B121" s="41"/>
      <c r="C121" s="216" t="s">
        <v>438</v>
      </c>
      <c r="D121" s="216" t="s">
        <v>260</v>
      </c>
      <c r="E121" s="217" t="s">
        <v>3189</v>
      </c>
      <c r="F121" s="218" t="s">
        <v>3190</v>
      </c>
      <c r="G121" s="219" t="s">
        <v>2336</v>
      </c>
      <c r="H121" s="220">
        <v>1</v>
      </c>
      <c r="I121" s="221"/>
      <c r="J121" s="222">
        <f>ROUND(I121*H121,2)</f>
        <v>0</v>
      </c>
      <c r="K121" s="218" t="s">
        <v>3123</v>
      </c>
      <c r="L121" s="46"/>
      <c r="M121" s="223" t="s">
        <v>35</v>
      </c>
      <c r="N121" s="224" t="s">
        <v>49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3124</v>
      </c>
      <c r="AT121" s="227" t="s">
        <v>260</v>
      </c>
      <c r="AU121" s="227" t="s">
        <v>87</v>
      </c>
      <c r="AY121" s="19" t="s">
        <v>258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85</v>
      </c>
      <c r="BK121" s="228">
        <f>ROUND(I121*H121,2)</f>
        <v>0</v>
      </c>
      <c r="BL121" s="19" t="s">
        <v>3124</v>
      </c>
      <c r="BM121" s="227" t="s">
        <v>3191</v>
      </c>
    </row>
    <row r="122" s="2" customFormat="1">
      <c r="A122" s="40"/>
      <c r="B122" s="41"/>
      <c r="C122" s="42"/>
      <c r="D122" s="266" t="s">
        <v>275</v>
      </c>
      <c r="E122" s="42"/>
      <c r="F122" s="267" t="s">
        <v>3192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275</v>
      </c>
      <c r="AU122" s="19" t="s">
        <v>87</v>
      </c>
    </row>
    <row r="123" s="2" customFormat="1" ht="16.5" customHeight="1">
      <c r="A123" s="40"/>
      <c r="B123" s="41"/>
      <c r="C123" s="216" t="s">
        <v>445</v>
      </c>
      <c r="D123" s="216" t="s">
        <v>260</v>
      </c>
      <c r="E123" s="217" t="s">
        <v>3193</v>
      </c>
      <c r="F123" s="218" t="s">
        <v>3194</v>
      </c>
      <c r="G123" s="219" t="s">
        <v>2336</v>
      </c>
      <c r="H123" s="220">
        <v>1</v>
      </c>
      <c r="I123" s="221"/>
      <c r="J123" s="222">
        <f>ROUND(I123*H123,2)</f>
        <v>0</v>
      </c>
      <c r="K123" s="218" t="s">
        <v>3123</v>
      </c>
      <c r="L123" s="46"/>
      <c r="M123" s="223" t="s">
        <v>35</v>
      </c>
      <c r="N123" s="224" t="s">
        <v>49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3124</v>
      </c>
      <c r="AT123" s="227" t="s">
        <v>260</v>
      </c>
      <c r="AU123" s="227" t="s">
        <v>87</v>
      </c>
      <c r="AY123" s="19" t="s">
        <v>258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85</v>
      </c>
      <c r="BK123" s="228">
        <f>ROUND(I123*H123,2)</f>
        <v>0</v>
      </c>
      <c r="BL123" s="19" t="s">
        <v>3124</v>
      </c>
      <c r="BM123" s="227" t="s">
        <v>3195</v>
      </c>
    </row>
    <row r="124" s="2" customFormat="1">
      <c r="A124" s="40"/>
      <c r="B124" s="41"/>
      <c r="C124" s="42"/>
      <c r="D124" s="266" t="s">
        <v>275</v>
      </c>
      <c r="E124" s="42"/>
      <c r="F124" s="267" t="s">
        <v>3196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275</v>
      </c>
      <c r="AU124" s="19" t="s">
        <v>87</v>
      </c>
    </row>
    <row r="125" s="12" customFormat="1" ht="22.8" customHeight="1">
      <c r="A125" s="12"/>
      <c r="B125" s="200"/>
      <c r="C125" s="201"/>
      <c r="D125" s="202" t="s">
        <v>77</v>
      </c>
      <c r="E125" s="214" t="s">
        <v>3197</v>
      </c>
      <c r="F125" s="214" t="s">
        <v>3198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SUM(P126:P129)</f>
        <v>0</v>
      </c>
      <c r="Q125" s="208"/>
      <c r="R125" s="209">
        <f>SUM(R126:R129)</f>
        <v>0</v>
      </c>
      <c r="S125" s="208"/>
      <c r="T125" s="21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358</v>
      </c>
      <c r="AT125" s="212" t="s">
        <v>77</v>
      </c>
      <c r="AU125" s="212" t="s">
        <v>85</v>
      </c>
      <c r="AY125" s="211" t="s">
        <v>258</v>
      </c>
      <c r="BK125" s="213">
        <f>SUM(BK126:BK129)</f>
        <v>0</v>
      </c>
    </row>
    <row r="126" s="2" customFormat="1" ht="55.5" customHeight="1">
      <c r="A126" s="40"/>
      <c r="B126" s="41"/>
      <c r="C126" s="216" t="s">
        <v>451</v>
      </c>
      <c r="D126" s="216" t="s">
        <v>260</v>
      </c>
      <c r="E126" s="217" t="s">
        <v>3199</v>
      </c>
      <c r="F126" s="218" t="s">
        <v>3200</v>
      </c>
      <c r="G126" s="219" t="s">
        <v>2336</v>
      </c>
      <c r="H126" s="220">
        <v>1</v>
      </c>
      <c r="I126" s="221"/>
      <c r="J126" s="222">
        <f>ROUND(I126*H126,2)</f>
        <v>0</v>
      </c>
      <c r="K126" s="218" t="s">
        <v>3123</v>
      </c>
      <c r="L126" s="46"/>
      <c r="M126" s="223" t="s">
        <v>35</v>
      </c>
      <c r="N126" s="224" t="s">
        <v>49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3124</v>
      </c>
      <c r="AT126" s="227" t="s">
        <v>260</v>
      </c>
      <c r="AU126" s="227" t="s">
        <v>87</v>
      </c>
      <c r="AY126" s="19" t="s">
        <v>258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85</v>
      </c>
      <c r="BK126" s="228">
        <f>ROUND(I126*H126,2)</f>
        <v>0</v>
      </c>
      <c r="BL126" s="19" t="s">
        <v>3124</v>
      </c>
      <c r="BM126" s="227" t="s">
        <v>3201</v>
      </c>
    </row>
    <row r="127" s="2" customFormat="1">
      <c r="A127" s="40"/>
      <c r="B127" s="41"/>
      <c r="C127" s="42"/>
      <c r="D127" s="266" t="s">
        <v>275</v>
      </c>
      <c r="E127" s="42"/>
      <c r="F127" s="267" t="s">
        <v>3202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275</v>
      </c>
      <c r="AU127" s="19" t="s">
        <v>87</v>
      </c>
    </row>
    <row r="128" s="2" customFormat="1" ht="37.8" customHeight="1">
      <c r="A128" s="40"/>
      <c r="B128" s="41"/>
      <c r="C128" s="216" t="s">
        <v>7</v>
      </c>
      <c r="D128" s="216" t="s">
        <v>260</v>
      </c>
      <c r="E128" s="217" t="s">
        <v>3203</v>
      </c>
      <c r="F128" s="218" t="s">
        <v>3204</v>
      </c>
      <c r="G128" s="219" t="s">
        <v>2336</v>
      </c>
      <c r="H128" s="220">
        <v>1</v>
      </c>
      <c r="I128" s="221"/>
      <c r="J128" s="222">
        <f>ROUND(I128*H128,2)</f>
        <v>0</v>
      </c>
      <c r="K128" s="218" t="s">
        <v>3123</v>
      </c>
      <c r="L128" s="46"/>
      <c r="M128" s="223" t="s">
        <v>35</v>
      </c>
      <c r="N128" s="224" t="s">
        <v>49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3124</v>
      </c>
      <c r="AT128" s="227" t="s">
        <v>260</v>
      </c>
      <c r="AU128" s="227" t="s">
        <v>87</v>
      </c>
      <c r="AY128" s="19" t="s">
        <v>258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85</v>
      </c>
      <c r="BK128" s="228">
        <f>ROUND(I128*H128,2)</f>
        <v>0</v>
      </c>
      <c r="BL128" s="19" t="s">
        <v>3124</v>
      </c>
      <c r="BM128" s="227" t="s">
        <v>3205</v>
      </c>
    </row>
    <row r="129" s="2" customFormat="1">
      <c r="A129" s="40"/>
      <c r="B129" s="41"/>
      <c r="C129" s="42"/>
      <c r="D129" s="266" t="s">
        <v>275</v>
      </c>
      <c r="E129" s="42"/>
      <c r="F129" s="267" t="s">
        <v>3206</v>
      </c>
      <c r="G129" s="42"/>
      <c r="H129" s="42"/>
      <c r="I129" s="231"/>
      <c r="J129" s="42"/>
      <c r="K129" s="42"/>
      <c r="L129" s="46"/>
      <c r="M129" s="232"/>
      <c r="N129" s="23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275</v>
      </c>
      <c r="AU129" s="19" t="s">
        <v>87</v>
      </c>
    </row>
    <row r="130" s="12" customFormat="1" ht="22.8" customHeight="1">
      <c r="A130" s="12"/>
      <c r="B130" s="200"/>
      <c r="C130" s="201"/>
      <c r="D130" s="202" t="s">
        <v>77</v>
      </c>
      <c r="E130" s="214" t="s">
        <v>3207</v>
      </c>
      <c r="F130" s="214" t="s">
        <v>3208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SUM(P131:P132)</f>
        <v>0</v>
      </c>
      <c r="Q130" s="208"/>
      <c r="R130" s="209">
        <f>SUM(R131:R132)</f>
        <v>0</v>
      </c>
      <c r="S130" s="208"/>
      <c r="T130" s="21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358</v>
      </c>
      <c r="AT130" s="212" t="s">
        <v>77</v>
      </c>
      <c r="AU130" s="212" t="s">
        <v>85</v>
      </c>
      <c r="AY130" s="211" t="s">
        <v>258</v>
      </c>
      <c r="BK130" s="213">
        <f>SUM(BK131:BK132)</f>
        <v>0</v>
      </c>
    </row>
    <row r="131" s="2" customFormat="1" ht="33" customHeight="1">
      <c r="A131" s="40"/>
      <c r="B131" s="41"/>
      <c r="C131" s="216" t="s">
        <v>460</v>
      </c>
      <c r="D131" s="216" t="s">
        <v>260</v>
      </c>
      <c r="E131" s="217" t="s">
        <v>3209</v>
      </c>
      <c r="F131" s="218" t="s">
        <v>3210</v>
      </c>
      <c r="G131" s="219" t="s">
        <v>2336</v>
      </c>
      <c r="H131" s="220">
        <v>1</v>
      </c>
      <c r="I131" s="221"/>
      <c r="J131" s="222">
        <f>ROUND(I131*H131,2)</f>
        <v>0</v>
      </c>
      <c r="K131" s="218" t="s">
        <v>3123</v>
      </c>
      <c r="L131" s="46"/>
      <c r="M131" s="223" t="s">
        <v>35</v>
      </c>
      <c r="N131" s="224" t="s">
        <v>49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3124</v>
      </c>
      <c r="AT131" s="227" t="s">
        <v>260</v>
      </c>
      <c r="AU131" s="227" t="s">
        <v>87</v>
      </c>
      <c r="AY131" s="19" t="s">
        <v>258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85</v>
      </c>
      <c r="BK131" s="228">
        <f>ROUND(I131*H131,2)</f>
        <v>0</v>
      </c>
      <c r="BL131" s="19" t="s">
        <v>3124</v>
      </c>
      <c r="BM131" s="227" t="s">
        <v>3211</v>
      </c>
    </row>
    <row r="132" s="2" customFormat="1">
      <c r="A132" s="40"/>
      <c r="B132" s="41"/>
      <c r="C132" s="42"/>
      <c r="D132" s="266" t="s">
        <v>275</v>
      </c>
      <c r="E132" s="42"/>
      <c r="F132" s="267" t="s">
        <v>3212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275</v>
      </c>
      <c r="AU132" s="19" t="s">
        <v>87</v>
      </c>
    </row>
    <row r="133" s="12" customFormat="1" ht="22.8" customHeight="1">
      <c r="A133" s="12"/>
      <c r="B133" s="200"/>
      <c r="C133" s="201"/>
      <c r="D133" s="202" t="s">
        <v>77</v>
      </c>
      <c r="E133" s="214" t="s">
        <v>3213</v>
      </c>
      <c r="F133" s="214" t="s">
        <v>3214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SUM(P134:P135)</f>
        <v>0</v>
      </c>
      <c r="Q133" s="208"/>
      <c r="R133" s="209">
        <f>SUM(R134:R135)</f>
        <v>0</v>
      </c>
      <c r="S133" s="208"/>
      <c r="T133" s="210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358</v>
      </c>
      <c r="AT133" s="212" t="s">
        <v>77</v>
      </c>
      <c r="AU133" s="212" t="s">
        <v>85</v>
      </c>
      <c r="AY133" s="211" t="s">
        <v>258</v>
      </c>
      <c r="BK133" s="213">
        <f>SUM(BK134:BK135)</f>
        <v>0</v>
      </c>
    </row>
    <row r="134" s="2" customFormat="1" ht="37.8" customHeight="1">
      <c r="A134" s="40"/>
      <c r="B134" s="41"/>
      <c r="C134" s="216" t="s">
        <v>481</v>
      </c>
      <c r="D134" s="216" t="s">
        <v>260</v>
      </c>
      <c r="E134" s="217" t="s">
        <v>3215</v>
      </c>
      <c r="F134" s="218" t="s">
        <v>3216</v>
      </c>
      <c r="G134" s="219" t="s">
        <v>2336</v>
      </c>
      <c r="H134" s="220">
        <v>1</v>
      </c>
      <c r="I134" s="221"/>
      <c r="J134" s="222">
        <f>ROUND(I134*H134,2)</f>
        <v>0</v>
      </c>
      <c r="K134" s="218" t="s">
        <v>35</v>
      </c>
      <c r="L134" s="46"/>
      <c r="M134" s="223" t="s">
        <v>35</v>
      </c>
      <c r="N134" s="224" t="s">
        <v>49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3124</v>
      </c>
      <c r="AT134" s="227" t="s">
        <v>260</v>
      </c>
      <c r="AU134" s="227" t="s">
        <v>87</v>
      </c>
      <c r="AY134" s="19" t="s">
        <v>258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85</v>
      </c>
      <c r="BK134" s="228">
        <f>ROUND(I134*H134,2)</f>
        <v>0</v>
      </c>
      <c r="BL134" s="19" t="s">
        <v>3124</v>
      </c>
      <c r="BM134" s="227" t="s">
        <v>3217</v>
      </c>
    </row>
    <row r="135" s="2" customFormat="1" ht="55.5" customHeight="1">
      <c r="A135" s="40"/>
      <c r="B135" s="41"/>
      <c r="C135" s="216" t="s">
        <v>488</v>
      </c>
      <c r="D135" s="216" t="s">
        <v>260</v>
      </c>
      <c r="E135" s="217" t="s">
        <v>3218</v>
      </c>
      <c r="F135" s="218" t="s">
        <v>3219</v>
      </c>
      <c r="G135" s="219" t="s">
        <v>2336</v>
      </c>
      <c r="H135" s="220">
        <v>1</v>
      </c>
      <c r="I135" s="221"/>
      <c r="J135" s="222">
        <f>ROUND(I135*H135,2)</f>
        <v>0</v>
      </c>
      <c r="K135" s="218" t="s">
        <v>35</v>
      </c>
      <c r="L135" s="46"/>
      <c r="M135" s="290" t="s">
        <v>35</v>
      </c>
      <c r="N135" s="291" t="s">
        <v>49</v>
      </c>
      <c r="O135" s="292"/>
      <c r="P135" s="293">
        <f>O135*H135</f>
        <v>0</v>
      </c>
      <c r="Q135" s="293">
        <v>0</v>
      </c>
      <c r="R135" s="293">
        <f>Q135*H135</f>
        <v>0</v>
      </c>
      <c r="S135" s="293">
        <v>0</v>
      </c>
      <c r="T135" s="29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3124</v>
      </c>
      <c r="AT135" s="227" t="s">
        <v>260</v>
      </c>
      <c r="AU135" s="227" t="s">
        <v>87</v>
      </c>
      <c r="AY135" s="19" t="s">
        <v>258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85</v>
      </c>
      <c r="BK135" s="228">
        <f>ROUND(I135*H135,2)</f>
        <v>0</v>
      </c>
      <c r="BL135" s="19" t="s">
        <v>3124</v>
      </c>
      <c r="BM135" s="227" t="s">
        <v>3220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8wdb6RVYSJjCFnTPGi6M7Jt/4Doa/DBwmOusJphd1bBnVoICkHQJRWmF7s8kevteVBCMfHO8m4ugUKMQ+/3bXQ==" hashValue="NIuRMe73Hb/jM9On7e2WgRw4S1MhztvEwjB7k7Rgx9dyvJW5xAn8yUoOW86/q+bxad3PtMhZmQztgdhd3JPH0w==" algorithmName="SHA-512" password="CC35"/>
  <autoFilter ref="C85:K13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2_01/011454000"/>
    <hyperlink ref="F92" r:id="rId2" display="https://podminky.urs.cz/item/CS_URS_2022_01/012203000"/>
    <hyperlink ref="F94" r:id="rId3" display="https://podminky.urs.cz/item/CS_URS_2022_01/012203100"/>
    <hyperlink ref="F96" r:id="rId4" display="https://podminky.urs.cz/item/CS_URS_2022_01/012203200"/>
    <hyperlink ref="F98" r:id="rId5" display="https://podminky.urs.cz/item/CS_URS_2022_01/012303000"/>
    <hyperlink ref="F100" r:id="rId6" display="https://podminky.urs.cz/item/CS_URS_2022_01/013254000"/>
    <hyperlink ref="F102" r:id="rId7" display="https://podminky.urs.cz/item/CS_URS_2022_01/013284000"/>
    <hyperlink ref="F104" r:id="rId8" display="https://podminky.urs.cz/item/CS_URS_2022_01/013294000"/>
    <hyperlink ref="F108" r:id="rId9" display="https://podminky.urs.cz/item/CS_URS_2022_01/030001000"/>
    <hyperlink ref="F110" r:id="rId10" display="https://podminky.urs.cz/item/CS_URS_2022_01/035002000"/>
    <hyperlink ref="F112" r:id="rId11" display="https://podminky.urs.cz/item/CS_URS_2022_01/035103001"/>
    <hyperlink ref="F116" r:id="rId12" display="https://podminky.urs.cz/item/CS_URS_2022_01/042503000"/>
    <hyperlink ref="F118" r:id="rId13" display="https://podminky.urs.cz/item/CS_URS_2022_01/042603000"/>
    <hyperlink ref="F120" r:id="rId14" display="https://podminky.urs.cz/item/CS_URS_2022_01/045002000"/>
    <hyperlink ref="F122" r:id="rId15" display="https://podminky.urs.cz/item/CS_URS_2022_01/045003000"/>
    <hyperlink ref="F124" r:id="rId16" display="https://podminky.urs.cz/item/CS_URS_2022_01/045004000"/>
    <hyperlink ref="F127" r:id="rId17" display="https://podminky.urs.cz/item/CS_URS_2022_01/061002000"/>
    <hyperlink ref="F129" r:id="rId18" display="https://podminky.urs.cz/item/CS_URS_2022_01/062002000"/>
    <hyperlink ref="F132" r:id="rId19" display="https://podminky.urs.cz/item/CS_URS_2022_01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3221</v>
      </c>
      <c r="H4" s="22"/>
    </row>
    <row r="5" s="1" customFormat="1" ht="12" customHeight="1">
      <c r="B5" s="22"/>
      <c r="C5" s="298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9" t="s">
        <v>16</v>
      </c>
      <c r="D6" s="300" t="s">
        <v>17</v>
      </c>
      <c r="E6" s="1"/>
      <c r="F6" s="1"/>
      <c r="H6" s="22"/>
    </row>
    <row r="7" s="1" customFormat="1" ht="16.5" customHeight="1">
      <c r="B7" s="22"/>
      <c r="C7" s="145" t="s">
        <v>24</v>
      </c>
      <c r="D7" s="149" t="str">
        <f>'Rekapitulace stavby'!AN8</f>
        <v>6. 4. 2023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301"/>
      <c r="C9" s="302" t="s">
        <v>59</v>
      </c>
      <c r="D9" s="303" t="s">
        <v>60</v>
      </c>
      <c r="E9" s="303" t="s">
        <v>245</v>
      </c>
      <c r="F9" s="304" t="s">
        <v>3222</v>
      </c>
      <c r="G9" s="189"/>
      <c r="H9" s="301"/>
    </row>
    <row r="10" s="2" customFormat="1" ht="26.4" customHeight="1">
      <c r="A10" s="40"/>
      <c r="B10" s="46"/>
      <c r="C10" s="305" t="s">
        <v>3223</v>
      </c>
      <c r="D10" s="305" t="s">
        <v>84</v>
      </c>
      <c r="E10" s="40"/>
      <c r="F10" s="40"/>
      <c r="G10" s="40"/>
      <c r="H10" s="46"/>
    </row>
    <row r="11" s="2" customFormat="1" ht="16.8" customHeight="1">
      <c r="A11" s="40"/>
      <c r="B11" s="46"/>
      <c r="C11" s="306" t="s">
        <v>116</v>
      </c>
      <c r="D11" s="307" t="s">
        <v>35</v>
      </c>
      <c r="E11" s="308" t="s">
        <v>117</v>
      </c>
      <c r="F11" s="309">
        <v>73.629999999999995</v>
      </c>
      <c r="G11" s="40"/>
      <c r="H11" s="46"/>
    </row>
    <row r="12" s="2" customFormat="1" ht="16.8" customHeight="1">
      <c r="A12" s="40"/>
      <c r="B12" s="46"/>
      <c r="C12" s="310" t="s">
        <v>35</v>
      </c>
      <c r="D12" s="310" t="s">
        <v>1223</v>
      </c>
      <c r="E12" s="19" t="s">
        <v>35</v>
      </c>
      <c r="F12" s="311">
        <v>18.199999999999999</v>
      </c>
      <c r="G12" s="40"/>
      <c r="H12" s="46"/>
    </row>
    <row r="13" s="2" customFormat="1" ht="16.8" customHeight="1">
      <c r="A13" s="40"/>
      <c r="B13" s="46"/>
      <c r="C13" s="310" t="s">
        <v>35</v>
      </c>
      <c r="D13" s="310" t="s">
        <v>1224</v>
      </c>
      <c r="E13" s="19" t="s">
        <v>35</v>
      </c>
      <c r="F13" s="311">
        <v>2.1000000000000001</v>
      </c>
      <c r="G13" s="40"/>
      <c r="H13" s="46"/>
    </row>
    <row r="14" s="2" customFormat="1" ht="16.8" customHeight="1">
      <c r="A14" s="40"/>
      <c r="B14" s="46"/>
      <c r="C14" s="310" t="s">
        <v>35</v>
      </c>
      <c r="D14" s="310" t="s">
        <v>1225</v>
      </c>
      <c r="E14" s="19" t="s">
        <v>35</v>
      </c>
      <c r="F14" s="311">
        <v>15.08</v>
      </c>
      <c r="G14" s="40"/>
      <c r="H14" s="46"/>
    </row>
    <row r="15" s="2" customFormat="1" ht="16.8" customHeight="1">
      <c r="A15" s="40"/>
      <c r="B15" s="46"/>
      <c r="C15" s="310" t="s">
        <v>35</v>
      </c>
      <c r="D15" s="310" t="s">
        <v>1226</v>
      </c>
      <c r="E15" s="19" t="s">
        <v>35</v>
      </c>
      <c r="F15" s="311">
        <v>38.25</v>
      </c>
      <c r="G15" s="40"/>
      <c r="H15" s="46"/>
    </row>
    <row r="16" s="2" customFormat="1" ht="16.8" customHeight="1">
      <c r="A16" s="40"/>
      <c r="B16" s="46"/>
      <c r="C16" s="310" t="s">
        <v>116</v>
      </c>
      <c r="D16" s="310" t="s">
        <v>270</v>
      </c>
      <c r="E16" s="19" t="s">
        <v>35</v>
      </c>
      <c r="F16" s="311">
        <v>73.629999999999995</v>
      </c>
      <c r="G16" s="40"/>
      <c r="H16" s="46"/>
    </row>
    <row r="17" s="2" customFormat="1" ht="16.8" customHeight="1">
      <c r="A17" s="40"/>
      <c r="B17" s="46"/>
      <c r="C17" s="312" t="s">
        <v>3224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310" t="s">
        <v>1219</v>
      </c>
      <c r="D18" s="310" t="s">
        <v>3225</v>
      </c>
      <c r="E18" s="19" t="s">
        <v>117</v>
      </c>
      <c r="F18" s="311">
        <v>73.629999999999995</v>
      </c>
      <c r="G18" s="40"/>
      <c r="H18" s="46"/>
    </row>
    <row r="19" s="2" customFormat="1" ht="16.8" customHeight="1">
      <c r="A19" s="40"/>
      <c r="B19" s="46"/>
      <c r="C19" s="310" t="s">
        <v>1183</v>
      </c>
      <c r="D19" s="310" t="s">
        <v>3226</v>
      </c>
      <c r="E19" s="19" t="s">
        <v>117</v>
      </c>
      <c r="F19" s="311">
        <v>73.629999999999995</v>
      </c>
      <c r="G19" s="40"/>
      <c r="H19" s="46"/>
    </row>
    <row r="20" s="2" customFormat="1" ht="16.8" customHeight="1">
      <c r="A20" s="40"/>
      <c r="B20" s="46"/>
      <c r="C20" s="310" t="s">
        <v>1188</v>
      </c>
      <c r="D20" s="310" t="s">
        <v>1189</v>
      </c>
      <c r="E20" s="19" t="s">
        <v>402</v>
      </c>
      <c r="F20" s="311">
        <v>0.20300000000000001</v>
      </c>
      <c r="G20" s="40"/>
      <c r="H20" s="46"/>
    </row>
    <row r="21" s="2" customFormat="1">
      <c r="A21" s="40"/>
      <c r="B21" s="46"/>
      <c r="C21" s="310" t="s">
        <v>1228</v>
      </c>
      <c r="D21" s="310" t="s">
        <v>1229</v>
      </c>
      <c r="E21" s="19" t="s">
        <v>117</v>
      </c>
      <c r="F21" s="311">
        <v>334.70800000000003</v>
      </c>
      <c r="G21" s="40"/>
      <c r="H21" s="46"/>
    </row>
    <row r="22" s="2" customFormat="1" ht="16.8" customHeight="1">
      <c r="A22" s="40"/>
      <c r="B22" s="46"/>
      <c r="C22" s="306" t="s">
        <v>119</v>
      </c>
      <c r="D22" s="307" t="s">
        <v>35</v>
      </c>
      <c r="E22" s="308" t="s">
        <v>117</v>
      </c>
      <c r="F22" s="309">
        <v>542</v>
      </c>
      <c r="G22" s="40"/>
      <c r="H22" s="46"/>
    </row>
    <row r="23" s="2" customFormat="1" ht="16.8" customHeight="1">
      <c r="A23" s="40"/>
      <c r="B23" s="46"/>
      <c r="C23" s="310" t="s">
        <v>35</v>
      </c>
      <c r="D23" s="310" t="s">
        <v>1214</v>
      </c>
      <c r="E23" s="19" t="s">
        <v>35</v>
      </c>
      <c r="F23" s="311">
        <v>377.5</v>
      </c>
      <c r="G23" s="40"/>
      <c r="H23" s="46"/>
    </row>
    <row r="24" s="2" customFormat="1" ht="16.8" customHeight="1">
      <c r="A24" s="40"/>
      <c r="B24" s="46"/>
      <c r="C24" s="310" t="s">
        <v>35</v>
      </c>
      <c r="D24" s="310" t="s">
        <v>1215</v>
      </c>
      <c r="E24" s="19" t="s">
        <v>35</v>
      </c>
      <c r="F24" s="311">
        <v>19.5</v>
      </c>
      <c r="G24" s="40"/>
      <c r="H24" s="46"/>
    </row>
    <row r="25" s="2" customFormat="1" ht="16.8" customHeight="1">
      <c r="A25" s="40"/>
      <c r="B25" s="46"/>
      <c r="C25" s="310" t="s">
        <v>35</v>
      </c>
      <c r="D25" s="310" t="s">
        <v>1216</v>
      </c>
      <c r="E25" s="19" t="s">
        <v>35</v>
      </c>
      <c r="F25" s="311">
        <v>141.5</v>
      </c>
      <c r="G25" s="40"/>
      <c r="H25" s="46"/>
    </row>
    <row r="26" s="2" customFormat="1" ht="16.8" customHeight="1">
      <c r="A26" s="40"/>
      <c r="B26" s="46"/>
      <c r="C26" s="310" t="s">
        <v>35</v>
      </c>
      <c r="D26" s="310" t="s">
        <v>1217</v>
      </c>
      <c r="E26" s="19" t="s">
        <v>35</v>
      </c>
      <c r="F26" s="311">
        <v>3.5</v>
      </c>
      <c r="G26" s="40"/>
      <c r="H26" s="46"/>
    </row>
    <row r="27" s="2" customFormat="1" ht="16.8" customHeight="1">
      <c r="A27" s="40"/>
      <c r="B27" s="46"/>
      <c r="C27" s="310" t="s">
        <v>119</v>
      </c>
      <c r="D27" s="310" t="s">
        <v>270</v>
      </c>
      <c r="E27" s="19" t="s">
        <v>35</v>
      </c>
      <c r="F27" s="311">
        <v>542</v>
      </c>
      <c r="G27" s="40"/>
      <c r="H27" s="46"/>
    </row>
    <row r="28" s="2" customFormat="1" ht="16.8" customHeight="1">
      <c r="A28" s="40"/>
      <c r="B28" s="46"/>
      <c r="C28" s="312" t="s">
        <v>3224</v>
      </c>
      <c r="D28" s="40"/>
      <c r="E28" s="40"/>
      <c r="F28" s="40"/>
      <c r="G28" s="40"/>
      <c r="H28" s="46"/>
    </row>
    <row r="29" s="2" customFormat="1" ht="16.8" customHeight="1">
      <c r="A29" s="40"/>
      <c r="B29" s="46"/>
      <c r="C29" s="310" t="s">
        <v>1210</v>
      </c>
      <c r="D29" s="310" t="s">
        <v>3227</v>
      </c>
      <c r="E29" s="19" t="s">
        <v>117</v>
      </c>
      <c r="F29" s="311">
        <v>542</v>
      </c>
      <c r="G29" s="40"/>
      <c r="H29" s="46"/>
    </row>
    <row r="30" s="2" customFormat="1" ht="16.8" customHeight="1">
      <c r="A30" s="40"/>
      <c r="B30" s="46"/>
      <c r="C30" s="310" t="s">
        <v>1178</v>
      </c>
      <c r="D30" s="310" t="s">
        <v>3228</v>
      </c>
      <c r="E30" s="19" t="s">
        <v>117</v>
      </c>
      <c r="F30" s="311">
        <v>542</v>
      </c>
      <c r="G30" s="40"/>
      <c r="H30" s="46"/>
    </row>
    <row r="31" s="2" customFormat="1" ht="16.8" customHeight="1">
      <c r="A31" s="40"/>
      <c r="B31" s="46"/>
      <c r="C31" s="310" t="s">
        <v>1188</v>
      </c>
      <c r="D31" s="310" t="s">
        <v>1189</v>
      </c>
      <c r="E31" s="19" t="s">
        <v>402</v>
      </c>
      <c r="F31" s="311">
        <v>0.20300000000000001</v>
      </c>
      <c r="G31" s="40"/>
      <c r="H31" s="46"/>
    </row>
    <row r="32" s="2" customFormat="1">
      <c r="A32" s="40"/>
      <c r="B32" s="46"/>
      <c r="C32" s="310" t="s">
        <v>1228</v>
      </c>
      <c r="D32" s="310" t="s">
        <v>1229</v>
      </c>
      <c r="E32" s="19" t="s">
        <v>117</v>
      </c>
      <c r="F32" s="311">
        <v>334.70800000000003</v>
      </c>
      <c r="G32" s="40"/>
      <c r="H32" s="46"/>
    </row>
    <row r="33" s="2" customFormat="1" ht="16.8" customHeight="1">
      <c r="A33" s="40"/>
      <c r="B33" s="46"/>
      <c r="C33" s="306" t="s">
        <v>122</v>
      </c>
      <c r="D33" s="307" t="s">
        <v>123</v>
      </c>
      <c r="E33" s="308" t="s">
        <v>124</v>
      </c>
      <c r="F33" s="309">
        <v>49.700000000000003</v>
      </c>
      <c r="G33" s="40"/>
      <c r="H33" s="46"/>
    </row>
    <row r="34" s="2" customFormat="1" ht="16.8" customHeight="1">
      <c r="A34" s="40"/>
      <c r="B34" s="46"/>
      <c r="C34" s="310" t="s">
        <v>35</v>
      </c>
      <c r="D34" s="310" t="s">
        <v>3229</v>
      </c>
      <c r="E34" s="19" t="s">
        <v>35</v>
      </c>
      <c r="F34" s="311">
        <v>6</v>
      </c>
      <c r="G34" s="40"/>
      <c r="H34" s="46"/>
    </row>
    <row r="35" s="2" customFormat="1" ht="16.8" customHeight="1">
      <c r="A35" s="40"/>
      <c r="B35" s="46"/>
      <c r="C35" s="310" t="s">
        <v>35</v>
      </c>
      <c r="D35" s="310" t="s">
        <v>3230</v>
      </c>
      <c r="E35" s="19" t="s">
        <v>35</v>
      </c>
      <c r="F35" s="311">
        <v>5.9000000000000004</v>
      </c>
      <c r="G35" s="40"/>
      <c r="H35" s="46"/>
    </row>
    <row r="36" s="2" customFormat="1" ht="16.8" customHeight="1">
      <c r="A36" s="40"/>
      <c r="B36" s="46"/>
      <c r="C36" s="310" t="s">
        <v>35</v>
      </c>
      <c r="D36" s="310" t="s">
        <v>3231</v>
      </c>
      <c r="E36" s="19" t="s">
        <v>35</v>
      </c>
      <c r="F36" s="311">
        <v>10.9</v>
      </c>
      <c r="G36" s="40"/>
      <c r="H36" s="46"/>
    </row>
    <row r="37" s="2" customFormat="1" ht="16.8" customHeight="1">
      <c r="A37" s="40"/>
      <c r="B37" s="46"/>
      <c r="C37" s="310" t="s">
        <v>35</v>
      </c>
      <c r="D37" s="310" t="s">
        <v>3232</v>
      </c>
      <c r="E37" s="19" t="s">
        <v>35</v>
      </c>
      <c r="F37" s="311">
        <v>11.6</v>
      </c>
      <c r="G37" s="40"/>
      <c r="H37" s="46"/>
    </row>
    <row r="38" s="2" customFormat="1" ht="16.8" customHeight="1">
      <c r="A38" s="40"/>
      <c r="B38" s="46"/>
      <c r="C38" s="310" t="s">
        <v>35</v>
      </c>
      <c r="D38" s="310" t="s">
        <v>3233</v>
      </c>
      <c r="E38" s="19" t="s">
        <v>35</v>
      </c>
      <c r="F38" s="311">
        <v>15.300000000000001</v>
      </c>
      <c r="G38" s="40"/>
      <c r="H38" s="46"/>
    </row>
    <row r="39" s="2" customFormat="1" ht="16.8" customHeight="1">
      <c r="A39" s="40"/>
      <c r="B39" s="46"/>
      <c r="C39" s="310" t="s">
        <v>35</v>
      </c>
      <c r="D39" s="310" t="s">
        <v>270</v>
      </c>
      <c r="E39" s="19" t="s">
        <v>35</v>
      </c>
      <c r="F39" s="311">
        <v>49.700000000000003</v>
      </c>
      <c r="G39" s="40"/>
      <c r="H39" s="46"/>
    </row>
    <row r="40" s="2" customFormat="1" ht="16.8" customHeight="1">
      <c r="A40" s="40"/>
      <c r="B40" s="46"/>
      <c r="C40" s="312" t="s">
        <v>3224</v>
      </c>
      <c r="D40" s="40"/>
      <c r="E40" s="40"/>
      <c r="F40" s="40"/>
      <c r="G40" s="40"/>
      <c r="H40" s="46"/>
    </row>
    <row r="41" s="2" customFormat="1" ht="16.8" customHeight="1">
      <c r="A41" s="40"/>
      <c r="B41" s="46"/>
      <c r="C41" s="310" t="s">
        <v>1799</v>
      </c>
      <c r="D41" s="310" t="s">
        <v>3234</v>
      </c>
      <c r="E41" s="19" t="s">
        <v>124</v>
      </c>
      <c r="F41" s="311">
        <v>49.700000000000003</v>
      </c>
      <c r="G41" s="40"/>
      <c r="H41" s="46"/>
    </row>
    <row r="42" s="2" customFormat="1" ht="16.8" customHeight="1">
      <c r="A42" s="40"/>
      <c r="B42" s="46"/>
      <c r="C42" s="310" t="s">
        <v>1816</v>
      </c>
      <c r="D42" s="310" t="s">
        <v>1817</v>
      </c>
      <c r="E42" s="19" t="s">
        <v>117</v>
      </c>
      <c r="F42" s="311">
        <v>119.886</v>
      </c>
      <c r="G42" s="40"/>
      <c r="H42" s="46"/>
    </row>
    <row r="43" s="2" customFormat="1" ht="16.8" customHeight="1">
      <c r="A43" s="40"/>
      <c r="B43" s="46"/>
      <c r="C43" s="306" t="s">
        <v>127</v>
      </c>
      <c r="D43" s="307" t="s">
        <v>128</v>
      </c>
      <c r="E43" s="308" t="s">
        <v>117</v>
      </c>
      <c r="F43" s="309">
        <v>97.200000000000003</v>
      </c>
      <c r="G43" s="40"/>
      <c r="H43" s="46"/>
    </row>
    <row r="44" s="2" customFormat="1" ht="16.8" customHeight="1">
      <c r="A44" s="40"/>
      <c r="B44" s="46"/>
      <c r="C44" s="310" t="s">
        <v>35</v>
      </c>
      <c r="D44" s="310" t="s">
        <v>1933</v>
      </c>
      <c r="E44" s="19" t="s">
        <v>35</v>
      </c>
      <c r="F44" s="311">
        <v>10.9</v>
      </c>
      <c r="G44" s="40"/>
      <c r="H44" s="46"/>
    </row>
    <row r="45" s="2" customFormat="1" ht="16.8" customHeight="1">
      <c r="A45" s="40"/>
      <c r="B45" s="46"/>
      <c r="C45" s="310" t="s">
        <v>35</v>
      </c>
      <c r="D45" s="310" t="s">
        <v>1934</v>
      </c>
      <c r="E45" s="19" t="s">
        <v>35</v>
      </c>
      <c r="F45" s="311">
        <v>14.9</v>
      </c>
      <c r="G45" s="40"/>
      <c r="H45" s="46"/>
    </row>
    <row r="46" s="2" customFormat="1" ht="16.8" customHeight="1">
      <c r="A46" s="40"/>
      <c r="B46" s="46"/>
      <c r="C46" s="310" t="s">
        <v>35</v>
      </c>
      <c r="D46" s="310" t="s">
        <v>1935</v>
      </c>
      <c r="E46" s="19" t="s">
        <v>35</v>
      </c>
      <c r="F46" s="311">
        <v>15.5</v>
      </c>
      <c r="G46" s="40"/>
      <c r="H46" s="46"/>
    </row>
    <row r="47" s="2" customFormat="1" ht="16.8" customHeight="1">
      <c r="A47" s="40"/>
      <c r="B47" s="46"/>
      <c r="C47" s="310" t="s">
        <v>35</v>
      </c>
      <c r="D47" s="310" t="s">
        <v>1936</v>
      </c>
      <c r="E47" s="19" t="s">
        <v>35</v>
      </c>
      <c r="F47" s="311">
        <v>9.3000000000000007</v>
      </c>
      <c r="G47" s="40"/>
      <c r="H47" s="46"/>
    </row>
    <row r="48" s="2" customFormat="1" ht="16.8" customHeight="1">
      <c r="A48" s="40"/>
      <c r="B48" s="46"/>
      <c r="C48" s="310" t="s">
        <v>35</v>
      </c>
      <c r="D48" s="310" t="s">
        <v>1937</v>
      </c>
      <c r="E48" s="19" t="s">
        <v>35</v>
      </c>
      <c r="F48" s="311">
        <v>23.300000000000001</v>
      </c>
      <c r="G48" s="40"/>
      <c r="H48" s="46"/>
    </row>
    <row r="49" s="2" customFormat="1" ht="16.8" customHeight="1">
      <c r="A49" s="40"/>
      <c r="B49" s="46"/>
      <c r="C49" s="310" t="s">
        <v>35</v>
      </c>
      <c r="D49" s="310" t="s">
        <v>1938</v>
      </c>
      <c r="E49" s="19" t="s">
        <v>35</v>
      </c>
      <c r="F49" s="311">
        <v>23.300000000000001</v>
      </c>
      <c r="G49" s="40"/>
      <c r="H49" s="46"/>
    </row>
    <row r="50" s="2" customFormat="1" ht="16.8" customHeight="1">
      <c r="A50" s="40"/>
      <c r="B50" s="46"/>
      <c r="C50" s="310" t="s">
        <v>35</v>
      </c>
      <c r="D50" s="310" t="s">
        <v>270</v>
      </c>
      <c r="E50" s="19" t="s">
        <v>35</v>
      </c>
      <c r="F50" s="311">
        <v>97.200000000000003</v>
      </c>
      <c r="G50" s="40"/>
      <c r="H50" s="46"/>
    </row>
    <row r="51" s="2" customFormat="1" ht="16.8" customHeight="1">
      <c r="A51" s="40"/>
      <c r="B51" s="46"/>
      <c r="C51" s="312" t="s">
        <v>3224</v>
      </c>
      <c r="D51" s="40"/>
      <c r="E51" s="40"/>
      <c r="F51" s="40"/>
      <c r="G51" s="40"/>
      <c r="H51" s="46"/>
    </row>
    <row r="52" s="2" customFormat="1" ht="16.8" customHeight="1">
      <c r="A52" s="40"/>
      <c r="B52" s="46"/>
      <c r="C52" s="310" t="s">
        <v>675</v>
      </c>
      <c r="D52" s="310" t="s">
        <v>3235</v>
      </c>
      <c r="E52" s="19" t="s">
        <v>117</v>
      </c>
      <c r="F52" s="311">
        <v>97.200000000000003</v>
      </c>
      <c r="G52" s="40"/>
      <c r="H52" s="46"/>
    </row>
    <row r="53" s="2" customFormat="1" ht="16.8" customHeight="1">
      <c r="A53" s="40"/>
      <c r="B53" s="46"/>
      <c r="C53" s="310" t="s">
        <v>680</v>
      </c>
      <c r="D53" s="310" t="s">
        <v>3236</v>
      </c>
      <c r="E53" s="19" t="s">
        <v>117</v>
      </c>
      <c r="F53" s="311">
        <v>948.20000000000005</v>
      </c>
      <c r="G53" s="40"/>
      <c r="H53" s="46"/>
    </row>
    <row r="54" s="2" customFormat="1">
      <c r="A54" s="40"/>
      <c r="B54" s="46"/>
      <c r="C54" s="310" t="s">
        <v>1947</v>
      </c>
      <c r="D54" s="310" t="s">
        <v>3237</v>
      </c>
      <c r="E54" s="19" t="s">
        <v>117</v>
      </c>
      <c r="F54" s="311">
        <v>97.200000000000003</v>
      </c>
      <c r="G54" s="40"/>
      <c r="H54" s="46"/>
    </row>
    <row r="55" s="2" customFormat="1">
      <c r="A55" s="40"/>
      <c r="B55" s="46"/>
      <c r="C55" s="310" t="s">
        <v>2002</v>
      </c>
      <c r="D55" s="310" t="s">
        <v>3238</v>
      </c>
      <c r="E55" s="19" t="s">
        <v>117</v>
      </c>
      <c r="F55" s="311">
        <v>1299</v>
      </c>
      <c r="G55" s="40"/>
      <c r="H55" s="46"/>
    </row>
    <row r="56" s="2" customFormat="1" ht="16.8" customHeight="1">
      <c r="A56" s="40"/>
      <c r="B56" s="46"/>
      <c r="C56" s="310" t="s">
        <v>1952</v>
      </c>
      <c r="D56" s="310" t="s">
        <v>1953</v>
      </c>
      <c r="E56" s="19" t="s">
        <v>117</v>
      </c>
      <c r="F56" s="311">
        <v>111.78</v>
      </c>
      <c r="G56" s="40"/>
      <c r="H56" s="46"/>
    </row>
    <row r="57" s="2" customFormat="1" ht="16.8" customHeight="1">
      <c r="A57" s="40"/>
      <c r="B57" s="46"/>
      <c r="C57" s="306" t="s">
        <v>130</v>
      </c>
      <c r="D57" s="307" t="s">
        <v>131</v>
      </c>
      <c r="E57" s="308" t="s">
        <v>117</v>
      </c>
      <c r="F57" s="309">
        <v>140.31</v>
      </c>
      <c r="G57" s="40"/>
      <c r="H57" s="46"/>
    </row>
    <row r="58" s="2" customFormat="1" ht="16.8" customHeight="1">
      <c r="A58" s="40"/>
      <c r="B58" s="46"/>
      <c r="C58" s="310" t="s">
        <v>35</v>
      </c>
      <c r="D58" s="310" t="s">
        <v>3239</v>
      </c>
      <c r="E58" s="19" t="s">
        <v>35</v>
      </c>
      <c r="F58" s="311">
        <v>17.219999999999999</v>
      </c>
      <c r="G58" s="40"/>
      <c r="H58" s="46"/>
    </row>
    <row r="59" s="2" customFormat="1" ht="16.8" customHeight="1">
      <c r="A59" s="40"/>
      <c r="B59" s="46"/>
      <c r="C59" s="310" t="s">
        <v>35</v>
      </c>
      <c r="D59" s="310" t="s">
        <v>3240</v>
      </c>
      <c r="E59" s="19" t="s">
        <v>35</v>
      </c>
      <c r="F59" s="311">
        <v>10.640000000000001</v>
      </c>
      <c r="G59" s="40"/>
      <c r="H59" s="46"/>
    </row>
    <row r="60" s="2" customFormat="1" ht="16.8" customHeight="1">
      <c r="A60" s="40"/>
      <c r="B60" s="46"/>
      <c r="C60" s="310" t="s">
        <v>35</v>
      </c>
      <c r="D60" s="310" t="s">
        <v>3241</v>
      </c>
      <c r="E60" s="19" t="s">
        <v>35</v>
      </c>
      <c r="F60" s="311">
        <v>12</v>
      </c>
      <c r="G60" s="40"/>
      <c r="H60" s="46"/>
    </row>
    <row r="61" s="2" customFormat="1" ht="16.8" customHeight="1">
      <c r="A61" s="40"/>
      <c r="B61" s="46"/>
      <c r="C61" s="310" t="s">
        <v>35</v>
      </c>
      <c r="D61" s="310" t="s">
        <v>3242</v>
      </c>
      <c r="E61" s="19" t="s">
        <v>35</v>
      </c>
      <c r="F61" s="311">
        <v>70.200000000000003</v>
      </c>
      <c r="G61" s="40"/>
      <c r="H61" s="46"/>
    </row>
    <row r="62" s="2" customFormat="1" ht="16.8" customHeight="1">
      <c r="A62" s="40"/>
      <c r="B62" s="46"/>
      <c r="C62" s="310" t="s">
        <v>35</v>
      </c>
      <c r="D62" s="310" t="s">
        <v>3243</v>
      </c>
      <c r="E62" s="19" t="s">
        <v>35</v>
      </c>
      <c r="F62" s="311">
        <v>30.25</v>
      </c>
      <c r="G62" s="40"/>
      <c r="H62" s="46"/>
    </row>
    <row r="63" s="2" customFormat="1" ht="16.8" customHeight="1">
      <c r="A63" s="40"/>
      <c r="B63" s="46"/>
      <c r="C63" s="310" t="s">
        <v>35</v>
      </c>
      <c r="D63" s="310" t="s">
        <v>270</v>
      </c>
      <c r="E63" s="19" t="s">
        <v>35</v>
      </c>
      <c r="F63" s="311">
        <v>140.31</v>
      </c>
      <c r="G63" s="40"/>
      <c r="H63" s="46"/>
    </row>
    <row r="64" s="2" customFormat="1" ht="16.8" customHeight="1">
      <c r="A64" s="40"/>
      <c r="B64" s="46"/>
      <c r="C64" s="312" t="s">
        <v>3224</v>
      </c>
      <c r="D64" s="40"/>
      <c r="E64" s="40"/>
      <c r="F64" s="40"/>
      <c r="G64" s="40"/>
      <c r="H64" s="46"/>
    </row>
    <row r="65" s="2" customFormat="1">
      <c r="A65" s="40"/>
      <c r="B65" s="46"/>
      <c r="C65" s="310" t="s">
        <v>712</v>
      </c>
      <c r="D65" s="310" t="s">
        <v>3244</v>
      </c>
      <c r="E65" s="19" t="s">
        <v>117</v>
      </c>
      <c r="F65" s="311">
        <v>140.31</v>
      </c>
      <c r="G65" s="40"/>
      <c r="H65" s="46"/>
    </row>
    <row r="66" s="2" customFormat="1" ht="16.8" customHeight="1">
      <c r="A66" s="40"/>
      <c r="B66" s="46"/>
      <c r="C66" s="310" t="s">
        <v>722</v>
      </c>
      <c r="D66" s="310" t="s">
        <v>3245</v>
      </c>
      <c r="E66" s="19" t="s">
        <v>117</v>
      </c>
      <c r="F66" s="311">
        <v>140.31</v>
      </c>
      <c r="G66" s="40"/>
      <c r="H66" s="46"/>
    </row>
    <row r="67" s="2" customFormat="1">
      <c r="A67" s="40"/>
      <c r="B67" s="46"/>
      <c r="C67" s="310" t="s">
        <v>747</v>
      </c>
      <c r="D67" s="310" t="s">
        <v>3246</v>
      </c>
      <c r="E67" s="19" t="s">
        <v>117</v>
      </c>
      <c r="F67" s="311">
        <v>140.31</v>
      </c>
      <c r="G67" s="40"/>
      <c r="H67" s="46"/>
    </row>
    <row r="68" s="2" customFormat="1" ht="16.8" customHeight="1">
      <c r="A68" s="40"/>
      <c r="B68" s="46"/>
      <c r="C68" s="310" t="s">
        <v>816</v>
      </c>
      <c r="D68" s="310" t="s">
        <v>3247</v>
      </c>
      <c r="E68" s="19" t="s">
        <v>117</v>
      </c>
      <c r="F68" s="311">
        <v>140.31</v>
      </c>
      <c r="G68" s="40"/>
      <c r="H68" s="46"/>
    </row>
    <row r="69" s="2" customFormat="1" ht="16.8" customHeight="1">
      <c r="A69" s="40"/>
      <c r="B69" s="46"/>
      <c r="C69" s="310" t="s">
        <v>841</v>
      </c>
      <c r="D69" s="310" t="s">
        <v>842</v>
      </c>
      <c r="E69" s="19" t="s">
        <v>124</v>
      </c>
      <c r="F69" s="311">
        <v>140.31</v>
      </c>
      <c r="G69" s="40"/>
      <c r="H69" s="46"/>
    </row>
    <row r="70" s="2" customFormat="1" ht="16.8" customHeight="1">
      <c r="A70" s="40"/>
      <c r="B70" s="46"/>
      <c r="C70" s="310" t="s">
        <v>717</v>
      </c>
      <c r="D70" s="310" t="s">
        <v>718</v>
      </c>
      <c r="E70" s="19" t="s">
        <v>117</v>
      </c>
      <c r="F70" s="311">
        <v>145.922</v>
      </c>
      <c r="G70" s="40"/>
      <c r="H70" s="46"/>
    </row>
    <row r="71" s="2" customFormat="1" ht="16.8" customHeight="1">
      <c r="A71" s="40"/>
      <c r="B71" s="46"/>
      <c r="C71" s="306" t="s">
        <v>133</v>
      </c>
      <c r="D71" s="307" t="s">
        <v>35</v>
      </c>
      <c r="E71" s="308" t="s">
        <v>117</v>
      </c>
      <c r="F71" s="309">
        <v>55.020000000000003</v>
      </c>
      <c r="G71" s="40"/>
      <c r="H71" s="46"/>
    </row>
    <row r="72" s="2" customFormat="1" ht="16.8" customHeight="1">
      <c r="A72" s="40"/>
      <c r="B72" s="46"/>
      <c r="C72" s="310" t="s">
        <v>35</v>
      </c>
      <c r="D72" s="310" t="s">
        <v>3248</v>
      </c>
      <c r="E72" s="19" t="s">
        <v>35</v>
      </c>
      <c r="F72" s="311">
        <v>8.6799999999999997</v>
      </c>
      <c r="G72" s="40"/>
      <c r="H72" s="46"/>
    </row>
    <row r="73" s="2" customFormat="1" ht="16.8" customHeight="1">
      <c r="A73" s="40"/>
      <c r="B73" s="46"/>
      <c r="C73" s="310" t="s">
        <v>35</v>
      </c>
      <c r="D73" s="310" t="s">
        <v>3249</v>
      </c>
      <c r="E73" s="19" t="s">
        <v>35</v>
      </c>
      <c r="F73" s="311">
        <v>9.5999999999999996</v>
      </c>
      <c r="G73" s="40"/>
      <c r="H73" s="46"/>
    </row>
    <row r="74" s="2" customFormat="1" ht="16.8" customHeight="1">
      <c r="A74" s="40"/>
      <c r="B74" s="46"/>
      <c r="C74" s="310" t="s">
        <v>35</v>
      </c>
      <c r="D74" s="310" t="s">
        <v>3250</v>
      </c>
      <c r="E74" s="19" t="s">
        <v>35</v>
      </c>
      <c r="F74" s="311">
        <v>4.0999999999999996</v>
      </c>
      <c r="G74" s="40"/>
      <c r="H74" s="46"/>
    </row>
    <row r="75" s="2" customFormat="1" ht="16.8" customHeight="1">
      <c r="A75" s="40"/>
      <c r="B75" s="46"/>
      <c r="C75" s="310" t="s">
        <v>35</v>
      </c>
      <c r="D75" s="310" t="s">
        <v>3251</v>
      </c>
      <c r="E75" s="19" t="s">
        <v>35</v>
      </c>
      <c r="F75" s="311">
        <v>2.0499999999999998</v>
      </c>
      <c r="G75" s="40"/>
      <c r="H75" s="46"/>
    </row>
    <row r="76" s="2" customFormat="1" ht="16.8" customHeight="1">
      <c r="A76" s="40"/>
      <c r="B76" s="46"/>
      <c r="C76" s="310" t="s">
        <v>35</v>
      </c>
      <c r="D76" s="310" t="s">
        <v>3252</v>
      </c>
      <c r="E76" s="19" t="s">
        <v>35</v>
      </c>
      <c r="F76" s="311">
        <v>24.149999999999999</v>
      </c>
      <c r="G76" s="40"/>
      <c r="H76" s="46"/>
    </row>
    <row r="77" s="2" customFormat="1" ht="16.8" customHeight="1">
      <c r="A77" s="40"/>
      <c r="B77" s="46"/>
      <c r="C77" s="310" t="s">
        <v>35</v>
      </c>
      <c r="D77" s="310" t="s">
        <v>3253</v>
      </c>
      <c r="E77" s="19" t="s">
        <v>35</v>
      </c>
      <c r="F77" s="311">
        <v>6.4400000000000004</v>
      </c>
      <c r="G77" s="40"/>
      <c r="H77" s="46"/>
    </row>
    <row r="78" s="2" customFormat="1" ht="16.8" customHeight="1">
      <c r="A78" s="40"/>
      <c r="B78" s="46"/>
      <c r="C78" s="310" t="s">
        <v>35</v>
      </c>
      <c r="D78" s="310" t="s">
        <v>270</v>
      </c>
      <c r="E78" s="19" t="s">
        <v>35</v>
      </c>
      <c r="F78" s="311">
        <v>55.020000000000003</v>
      </c>
      <c r="G78" s="40"/>
      <c r="H78" s="46"/>
    </row>
    <row r="79" s="2" customFormat="1" ht="16.8" customHeight="1">
      <c r="A79" s="40"/>
      <c r="B79" s="46"/>
      <c r="C79" s="312" t="s">
        <v>3224</v>
      </c>
      <c r="D79" s="40"/>
      <c r="E79" s="40"/>
      <c r="F79" s="40"/>
      <c r="G79" s="40"/>
      <c r="H79" s="46"/>
    </row>
    <row r="80" s="2" customFormat="1">
      <c r="A80" s="40"/>
      <c r="B80" s="46"/>
      <c r="C80" s="310" t="s">
        <v>1365</v>
      </c>
      <c r="D80" s="310" t="s">
        <v>3254</v>
      </c>
      <c r="E80" s="19" t="s">
        <v>117</v>
      </c>
      <c r="F80" s="311">
        <v>36.700000000000003</v>
      </c>
      <c r="G80" s="40"/>
      <c r="H80" s="46"/>
    </row>
    <row r="81" s="2" customFormat="1" ht="16.8" customHeight="1">
      <c r="A81" s="40"/>
      <c r="B81" s="46"/>
      <c r="C81" s="310" t="s">
        <v>737</v>
      </c>
      <c r="D81" s="310" t="s">
        <v>738</v>
      </c>
      <c r="E81" s="19" t="s">
        <v>117</v>
      </c>
      <c r="F81" s="311">
        <v>40.369999999999997</v>
      </c>
      <c r="G81" s="40"/>
      <c r="H81" s="46"/>
    </row>
    <row r="82" s="2" customFormat="1" ht="16.8" customHeight="1">
      <c r="A82" s="40"/>
      <c r="B82" s="46"/>
      <c r="C82" s="306" t="s">
        <v>136</v>
      </c>
      <c r="D82" s="307" t="s">
        <v>35</v>
      </c>
      <c r="E82" s="308" t="s">
        <v>117</v>
      </c>
      <c r="F82" s="309">
        <v>700</v>
      </c>
      <c r="G82" s="40"/>
      <c r="H82" s="46"/>
    </row>
    <row r="83" s="2" customFormat="1" ht="16.8" customHeight="1">
      <c r="A83" s="40"/>
      <c r="B83" s="46"/>
      <c r="C83" s="310" t="s">
        <v>35</v>
      </c>
      <c r="D83" s="310" t="s">
        <v>921</v>
      </c>
      <c r="E83" s="19" t="s">
        <v>35</v>
      </c>
      <c r="F83" s="311">
        <v>170</v>
      </c>
      <c r="G83" s="40"/>
      <c r="H83" s="46"/>
    </row>
    <row r="84" s="2" customFormat="1" ht="16.8" customHeight="1">
      <c r="A84" s="40"/>
      <c r="B84" s="46"/>
      <c r="C84" s="310" t="s">
        <v>35</v>
      </c>
      <c r="D84" s="310" t="s">
        <v>922</v>
      </c>
      <c r="E84" s="19" t="s">
        <v>35</v>
      </c>
      <c r="F84" s="311">
        <v>100</v>
      </c>
      <c r="G84" s="40"/>
      <c r="H84" s="46"/>
    </row>
    <row r="85" s="2" customFormat="1" ht="16.8" customHeight="1">
      <c r="A85" s="40"/>
      <c r="B85" s="46"/>
      <c r="C85" s="310" t="s">
        <v>35</v>
      </c>
      <c r="D85" s="310" t="s">
        <v>923</v>
      </c>
      <c r="E85" s="19" t="s">
        <v>35</v>
      </c>
      <c r="F85" s="311">
        <v>155</v>
      </c>
      <c r="G85" s="40"/>
      <c r="H85" s="46"/>
    </row>
    <row r="86" s="2" customFormat="1" ht="16.8" customHeight="1">
      <c r="A86" s="40"/>
      <c r="B86" s="46"/>
      <c r="C86" s="310" t="s">
        <v>35</v>
      </c>
      <c r="D86" s="310" t="s">
        <v>924</v>
      </c>
      <c r="E86" s="19" t="s">
        <v>35</v>
      </c>
      <c r="F86" s="311">
        <v>275</v>
      </c>
      <c r="G86" s="40"/>
      <c r="H86" s="46"/>
    </row>
    <row r="87" s="2" customFormat="1" ht="16.8" customHeight="1">
      <c r="A87" s="40"/>
      <c r="B87" s="46"/>
      <c r="C87" s="310" t="s">
        <v>136</v>
      </c>
      <c r="D87" s="310" t="s">
        <v>270</v>
      </c>
      <c r="E87" s="19" t="s">
        <v>35</v>
      </c>
      <c r="F87" s="311">
        <v>700</v>
      </c>
      <c r="G87" s="40"/>
      <c r="H87" s="46"/>
    </row>
    <row r="88" s="2" customFormat="1" ht="16.8" customHeight="1">
      <c r="A88" s="40"/>
      <c r="B88" s="46"/>
      <c r="C88" s="312" t="s">
        <v>3224</v>
      </c>
      <c r="D88" s="40"/>
      <c r="E88" s="40"/>
      <c r="F88" s="40"/>
      <c r="G88" s="40"/>
      <c r="H88" s="46"/>
    </row>
    <row r="89" s="2" customFormat="1" ht="16.8" customHeight="1">
      <c r="A89" s="40"/>
      <c r="B89" s="46"/>
      <c r="C89" s="310" t="s">
        <v>917</v>
      </c>
      <c r="D89" s="310" t="s">
        <v>3255</v>
      </c>
      <c r="E89" s="19" t="s">
        <v>117</v>
      </c>
      <c r="F89" s="311">
        <v>700</v>
      </c>
      <c r="G89" s="40"/>
      <c r="H89" s="46"/>
    </row>
    <row r="90" s="2" customFormat="1">
      <c r="A90" s="40"/>
      <c r="B90" s="46"/>
      <c r="C90" s="310" t="s">
        <v>926</v>
      </c>
      <c r="D90" s="310" t="s">
        <v>3256</v>
      </c>
      <c r="E90" s="19" t="s">
        <v>117</v>
      </c>
      <c r="F90" s="311">
        <v>42700</v>
      </c>
      <c r="G90" s="40"/>
      <c r="H90" s="46"/>
    </row>
    <row r="91" s="2" customFormat="1">
      <c r="A91" s="40"/>
      <c r="B91" s="46"/>
      <c r="C91" s="310" t="s">
        <v>932</v>
      </c>
      <c r="D91" s="310" t="s">
        <v>3257</v>
      </c>
      <c r="E91" s="19" t="s">
        <v>117</v>
      </c>
      <c r="F91" s="311">
        <v>700</v>
      </c>
      <c r="G91" s="40"/>
      <c r="H91" s="46"/>
    </row>
    <row r="92" s="2" customFormat="1" ht="16.8" customHeight="1">
      <c r="A92" s="40"/>
      <c r="B92" s="46"/>
      <c r="C92" s="310" t="s">
        <v>937</v>
      </c>
      <c r="D92" s="310" t="s">
        <v>3258</v>
      </c>
      <c r="E92" s="19" t="s">
        <v>117</v>
      </c>
      <c r="F92" s="311">
        <v>700</v>
      </c>
      <c r="G92" s="40"/>
      <c r="H92" s="46"/>
    </row>
    <row r="93" s="2" customFormat="1" ht="16.8" customHeight="1">
      <c r="A93" s="40"/>
      <c r="B93" s="46"/>
      <c r="C93" s="310" t="s">
        <v>942</v>
      </c>
      <c r="D93" s="310" t="s">
        <v>3259</v>
      </c>
      <c r="E93" s="19" t="s">
        <v>117</v>
      </c>
      <c r="F93" s="311">
        <v>42700</v>
      </c>
      <c r="G93" s="40"/>
      <c r="H93" s="46"/>
    </row>
    <row r="94" s="2" customFormat="1" ht="16.8" customHeight="1">
      <c r="A94" s="40"/>
      <c r="B94" s="46"/>
      <c r="C94" s="310" t="s">
        <v>947</v>
      </c>
      <c r="D94" s="310" t="s">
        <v>3260</v>
      </c>
      <c r="E94" s="19" t="s">
        <v>117</v>
      </c>
      <c r="F94" s="311">
        <v>700</v>
      </c>
      <c r="G94" s="40"/>
      <c r="H94" s="46"/>
    </row>
    <row r="95" s="2" customFormat="1" ht="16.8" customHeight="1">
      <c r="A95" s="40"/>
      <c r="B95" s="46"/>
      <c r="C95" s="306" t="s">
        <v>139</v>
      </c>
      <c r="D95" s="307" t="s">
        <v>35</v>
      </c>
      <c r="E95" s="308" t="s">
        <v>117</v>
      </c>
      <c r="F95" s="309">
        <v>1299</v>
      </c>
      <c r="G95" s="40"/>
      <c r="H95" s="46"/>
    </row>
    <row r="96" s="2" customFormat="1" ht="16.8" customHeight="1">
      <c r="A96" s="40"/>
      <c r="B96" s="46"/>
      <c r="C96" s="310" t="s">
        <v>35</v>
      </c>
      <c r="D96" s="310" t="s">
        <v>1991</v>
      </c>
      <c r="E96" s="19" t="s">
        <v>35</v>
      </c>
      <c r="F96" s="311">
        <v>0</v>
      </c>
      <c r="G96" s="40"/>
      <c r="H96" s="46"/>
    </row>
    <row r="97" s="2" customFormat="1" ht="16.8" customHeight="1">
      <c r="A97" s="40"/>
      <c r="B97" s="46"/>
      <c r="C97" s="310" t="s">
        <v>35</v>
      </c>
      <c r="D97" s="310" t="s">
        <v>2006</v>
      </c>
      <c r="E97" s="19" t="s">
        <v>35</v>
      </c>
      <c r="F97" s="311">
        <v>62.5</v>
      </c>
      <c r="G97" s="40"/>
      <c r="H97" s="46"/>
    </row>
    <row r="98" s="2" customFormat="1" ht="16.8" customHeight="1">
      <c r="A98" s="40"/>
      <c r="B98" s="46"/>
      <c r="C98" s="310" t="s">
        <v>35</v>
      </c>
      <c r="D98" s="310" t="s">
        <v>684</v>
      </c>
      <c r="E98" s="19" t="s">
        <v>35</v>
      </c>
      <c r="F98" s="311">
        <v>948.20000000000005</v>
      </c>
      <c r="G98" s="40"/>
      <c r="H98" s="46"/>
    </row>
    <row r="99" s="2" customFormat="1" ht="16.8" customHeight="1">
      <c r="A99" s="40"/>
      <c r="B99" s="46"/>
      <c r="C99" s="310" t="s">
        <v>35</v>
      </c>
      <c r="D99" s="310" t="s">
        <v>206</v>
      </c>
      <c r="E99" s="19" t="s">
        <v>35</v>
      </c>
      <c r="F99" s="311">
        <v>65</v>
      </c>
      <c r="G99" s="40"/>
      <c r="H99" s="46"/>
    </row>
    <row r="100" s="2" customFormat="1" ht="16.8" customHeight="1">
      <c r="A100" s="40"/>
      <c r="B100" s="46"/>
      <c r="C100" s="310" t="s">
        <v>35</v>
      </c>
      <c r="D100" s="310" t="s">
        <v>204</v>
      </c>
      <c r="E100" s="19" t="s">
        <v>35</v>
      </c>
      <c r="F100" s="311">
        <v>6</v>
      </c>
      <c r="G100" s="40"/>
      <c r="H100" s="46"/>
    </row>
    <row r="101" s="2" customFormat="1" ht="16.8" customHeight="1">
      <c r="A101" s="40"/>
      <c r="B101" s="46"/>
      <c r="C101" s="310" t="s">
        <v>35</v>
      </c>
      <c r="D101" s="310" t="s">
        <v>2007</v>
      </c>
      <c r="E101" s="19" t="s">
        <v>35</v>
      </c>
      <c r="F101" s="311">
        <v>0</v>
      </c>
      <c r="G101" s="40"/>
      <c r="H101" s="46"/>
    </row>
    <row r="102" s="2" customFormat="1" ht="16.8" customHeight="1">
      <c r="A102" s="40"/>
      <c r="B102" s="46"/>
      <c r="C102" s="310" t="s">
        <v>35</v>
      </c>
      <c r="D102" s="310" t="s">
        <v>2008</v>
      </c>
      <c r="E102" s="19" t="s">
        <v>35</v>
      </c>
      <c r="F102" s="311">
        <v>217.30000000000001</v>
      </c>
      <c r="G102" s="40"/>
      <c r="H102" s="46"/>
    </row>
    <row r="103" s="2" customFormat="1" ht="16.8" customHeight="1">
      <c r="A103" s="40"/>
      <c r="B103" s="46"/>
      <c r="C103" s="310" t="s">
        <v>139</v>
      </c>
      <c r="D103" s="310" t="s">
        <v>270</v>
      </c>
      <c r="E103" s="19" t="s">
        <v>35</v>
      </c>
      <c r="F103" s="311">
        <v>1299</v>
      </c>
      <c r="G103" s="40"/>
      <c r="H103" s="46"/>
    </row>
    <row r="104" s="2" customFormat="1" ht="16.8" customHeight="1">
      <c r="A104" s="40"/>
      <c r="B104" s="46"/>
      <c r="C104" s="312" t="s">
        <v>3224</v>
      </c>
      <c r="D104" s="40"/>
      <c r="E104" s="40"/>
      <c r="F104" s="40"/>
      <c r="G104" s="40"/>
      <c r="H104" s="46"/>
    </row>
    <row r="105" s="2" customFormat="1">
      <c r="A105" s="40"/>
      <c r="B105" s="46"/>
      <c r="C105" s="310" t="s">
        <v>2002</v>
      </c>
      <c r="D105" s="310" t="s">
        <v>3238</v>
      </c>
      <c r="E105" s="19" t="s">
        <v>117</v>
      </c>
      <c r="F105" s="311">
        <v>1299</v>
      </c>
      <c r="G105" s="40"/>
      <c r="H105" s="46"/>
    </row>
    <row r="106" s="2" customFormat="1" ht="16.8" customHeight="1">
      <c r="A106" s="40"/>
      <c r="B106" s="46"/>
      <c r="C106" s="310" t="s">
        <v>1982</v>
      </c>
      <c r="D106" s="310" t="s">
        <v>3261</v>
      </c>
      <c r="E106" s="19" t="s">
        <v>117</v>
      </c>
      <c r="F106" s="311">
        <v>1299</v>
      </c>
      <c r="G106" s="40"/>
      <c r="H106" s="46"/>
    </row>
    <row r="107" s="2" customFormat="1" ht="16.8" customHeight="1">
      <c r="A107" s="40"/>
      <c r="B107" s="46"/>
      <c r="C107" s="310" t="s">
        <v>1997</v>
      </c>
      <c r="D107" s="310" t="s">
        <v>3262</v>
      </c>
      <c r="E107" s="19" t="s">
        <v>117</v>
      </c>
      <c r="F107" s="311">
        <v>1299</v>
      </c>
      <c r="G107" s="40"/>
      <c r="H107" s="46"/>
    </row>
    <row r="108" s="2" customFormat="1" ht="16.8" customHeight="1">
      <c r="A108" s="40"/>
      <c r="B108" s="46"/>
      <c r="C108" s="306" t="s">
        <v>141</v>
      </c>
      <c r="D108" s="307" t="s">
        <v>142</v>
      </c>
      <c r="E108" s="308" t="s">
        <v>117</v>
      </c>
      <c r="F108" s="309">
        <v>53.759999999999998</v>
      </c>
      <c r="G108" s="40"/>
      <c r="H108" s="46"/>
    </row>
    <row r="109" s="2" customFormat="1" ht="16.8" customHeight="1">
      <c r="A109" s="40"/>
      <c r="B109" s="46"/>
      <c r="C109" s="310" t="s">
        <v>35</v>
      </c>
      <c r="D109" s="310" t="s">
        <v>3263</v>
      </c>
      <c r="E109" s="19" t="s">
        <v>35</v>
      </c>
      <c r="F109" s="311">
        <v>53.759999999999998</v>
      </c>
      <c r="G109" s="40"/>
      <c r="H109" s="46"/>
    </row>
    <row r="110" s="2" customFormat="1" ht="16.8" customHeight="1">
      <c r="A110" s="40"/>
      <c r="B110" s="46"/>
      <c r="C110" s="310" t="s">
        <v>35</v>
      </c>
      <c r="D110" s="310" t="s">
        <v>270</v>
      </c>
      <c r="E110" s="19" t="s">
        <v>35</v>
      </c>
      <c r="F110" s="311">
        <v>53.759999999999998</v>
      </c>
      <c r="G110" s="40"/>
      <c r="H110" s="46"/>
    </row>
    <row r="111" s="2" customFormat="1" ht="16.8" customHeight="1">
      <c r="A111" s="40"/>
      <c r="B111" s="46"/>
      <c r="C111" s="312" t="s">
        <v>3224</v>
      </c>
      <c r="D111" s="40"/>
      <c r="E111" s="40"/>
      <c r="F111" s="40"/>
      <c r="G111" s="40"/>
      <c r="H111" s="46"/>
    </row>
    <row r="112" s="2" customFormat="1" ht="16.8" customHeight="1">
      <c r="A112" s="40"/>
      <c r="B112" s="46"/>
      <c r="C112" s="310" t="s">
        <v>1374</v>
      </c>
      <c r="D112" s="310" t="s">
        <v>3264</v>
      </c>
      <c r="E112" s="19" t="s">
        <v>117</v>
      </c>
      <c r="F112" s="311">
        <v>254.15799999999999</v>
      </c>
      <c r="G112" s="40"/>
      <c r="H112" s="46"/>
    </row>
    <row r="113" s="2" customFormat="1" ht="16.8" customHeight="1">
      <c r="A113" s="40"/>
      <c r="B113" s="46"/>
      <c r="C113" s="310" t="s">
        <v>1383</v>
      </c>
      <c r="D113" s="310" t="s">
        <v>1384</v>
      </c>
      <c r="E113" s="19" t="s">
        <v>117</v>
      </c>
      <c r="F113" s="311">
        <v>55.909999999999997</v>
      </c>
      <c r="G113" s="40"/>
      <c r="H113" s="46"/>
    </row>
    <row r="114" s="2" customFormat="1" ht="16.8" customHeight="1">
      <c r="A114" s="40"/>
      <c r="B114" s="46"/>
      <c r="C114" s="306" t="s">
        <v>144</v>
      </c>
      <c r="D114" s="307" t="s">
        <v>145</v>
      </c>
      <c r="E114" s="308" t="s">
        <v>117</v>
      </c>
      <c r="F114" s="309">
        <v>200.398</v>
      </c>
      <c r="G114" s="40"/>
      <c r="H114" s="46"/>
    </row>
    <row r="115" s="2" customFormat="1" ht="16.8" customHeight="1">
      <c r="A115" s="40"/>
      <c r="B115" s="46"/>
      <c r="C115" s="310" t="s">
        <v>35</v>
      </c>
      <c r="D115" s="310" t="s">
        <v>3265</v>
      </c>
      <c r="E115" s="19" t="s">
        <v>35</v>
      </c>
      <c r="F115" s="311">
        <v>56.718000000000004</v>
      </c>
      <c r="G115" s="40"/>
      <c r="H115" s="46"/>
    </row>
    <row r="116" s="2" customFormat="1" ht="16.8" customHeight="1">
      <c r="A116" s="40"/>
      <c r="B116" s="46"/>
      <c r="C116" s="310" t="s">
        <v>35</v>
      </c>
      <c r="D116" s="310" t="s">
        <v>3266</v>
      </c>
      <c r="E116" s="19" t="s">
        <v>35</v>
      </c>
      <c r="F116" s="311">
        <v>21.280000000000001</v>
      </c>
      <c r="G116" s="40"/>
      <c r="H116" s="46"/>
    </row>
    <row r="117" s="2" customFormat="1" ht="16.8" customHeight="1">
      <c r="A117" s="40"/>
      <c r="B117" s="46"/>
      <c r="C117" s="310" t="s">
        <v>35</v>
      </c>
      <c r="D117" s="310" t="s">
        <v>3267</v>
      </c>
      <c r="E117" s="19" t="s">
        <v>35</v>
      </c>
      <c r="F117" s="311">
        <v>100</v>
      </c>
      <c r="G117" s="40"/>
      <c r="H117" s="46"/>
    </row>
    <row r="118" s="2" customFormat="1" ht="16.8" customHeight="1">
      <c r="A118" s="40"/>
      <c r="B118" s="46"/>
      <c r="C118" s="310" t="s">
        <v>35</v>
      </c>
      <c r="D118" s="310" t="s">
        <v>3268</v>
      </c>
      <c r="E118" s="19" t="s">
        <v>35</v>
      </c>
      <c r="F118" s="311">
        <v>22.399999999999999</v>
      </c>
      <c r="G118" s="40"/>
      <c r="H118" s="46"/>
    </row>
    <row r="119" s="2" customFormat="1" ht="16.8" customHeight="1">
      <c r="A119" s="40"/>
      <c r="B119" s="46"/>
      <c r="C119" s="310" t="s">
        <v>35</v>
      </c>
      <c r="D119" s="310" t="s">
        <v>270</v>
      </c>
      <c r="E119" s="19" t="s">
        <v>35</v>
      </c>
      <c r="F119" s="311">
        <v>200.398</v>
      </c>
      <c r="G119" s="40"/>
      <c r="H119" s="46"/>
    </row>
    <row r="120" s="2" customFormat="1" ht="16.8" customHeight="1">
      <c r="A120" s="40"/>
      <c r="B120" s="46"/>
      <c r="C120" s="312" t="s">
        <v>3224</v>
      </c>
      <c r="D120" s="40"/>
      <c r="E120" s="40"/>
      <c r="F120" s="40"/>
      <c r="G120" s="40"/>
      <c r="H120" s="46"/>
    </row>
    <row r="121" s="2" customFormat="1" ht="16.8" customHeight="1">
      <c r="A121" s="40"/>
      <c r="B121" s="46"/>
      <c r="C121" s="310" t="s">
        <v>1374</v>
      </c>
      <c r="D121" s="310" t="s">
        <v>3264</v>
      </c>
      <c r="E121" s="19" t="s">
        <v>117</v>
      </c>
      <c r="F121" s="311">
        <v>254.15799999999999</v>
      </c>
      <c r="G121" s="40"/>
      <c r="H121" s="46"/>
    </row>
    <row r="122" s="2" customFormat="1" ht="16.8" customHeight="1">
      <c r="A122" s="40"/>
      <c r="B122" s="46"/>
      <c r="C122" s="310" t="s">
        <v>717</v>
      </c>
      <c r="D122" s="310" t="s">
        <v>718</v>
      </c>
      <c r="E122" s="19" t="s">
        <v>117</v>
      </c>
      <c r="F122" s="311">
        <v>208.41399999999999</v>
      </c>
      <c r="G122" s="40"/>
      <c r="H122" s="46"/>
    </row>
    <row r="123" s="2" customFormat="1" ht="16.8" customHeight="1">
      <c r="A123" s="40"/>
      <c r="B123" s="46"/>
      <c r="C123" s="306" t="s">
        <v>147</v>
      </c>
      <c r="D123" s="307" t="s">
        <v>148</v>
      </c>
      <c r="E123" s="308" t="s">
        <v>117</v>
      </c>
      <c r="F123" s="309">
        <v>1045.4000000000001</v>
      </c>
      <c r="G123" s="40"/>
      <c r="H123" s="46"/>
    </row>
    <row r="124" s="2" customFormat="1" ht="16.8" customHeight="1">
      <c r="A124" s="40"/>
      <c r="B124" s="46"/>
      <c r="C124" s="310" t="s">
        <v>35</v>
      </c>
      <c r="D124" s="310" t="s">
        <v>3269</v>
      </c>
      <c r="E124" s="19" t="s">
        <v>35</v>
      </c>
      <c r="F124" s="311">
        <v>27.399999999999999</v>
      </c>
      <c r="G124" s="40"/>
      <c r="H124" s="46"/>
    </row>
    <row r="125" s="2" customFormat="1" ht="16.8" customHeight="1">
      <c r="A125" s="40"/>
      <c r="B125" s="46"/>
      <c r="C125" s="310" t="s">
        <v>35</v>
      </c>
      <c r="D125" s="310" t="s">
        <v>3270</v>
      </c>
      <c r="E125" s="19" t="s">
        <v>35</v>
      </c>
      <c r="F125" s="311">
        <v>98.900000000000006</v>
      </c>
      <c r="G125" s="40"/>
      <c r="H125" s="46"/>
    </row>
    <row r="126" s="2" customFormat="1" ht="16.8" customHeight="1">
      <c r="A126" s="40"/>
      <c r="B126" s="46"/>
      <c r="C126" s="310" t="s">
        <v>35</v>
      </c>
      <c r="D126" s="310" t="s">
        <v>3271</v>
      </c>
      <c r="E126" s="19" t="s">
        <v>35</v>
      </c>
      <c r="F126" s="311">
        <v>23.300000000000001</v>
      </c>
      <c r="G126" s="40"/>
      <c r="H126" s="46"/>
    </row>
    <row r="127" s="2" customFormat="1" ht="16.8" customHeight="1">
      <c r="A127" s="40"/>
      <c r="B127" s="46"/>
      <c r="C127" s="310" t="s">
        <v>35</v>
      </c>
      <c r="D127" s="310" t="s">
        <v>3272</v>
      </c>
      <c r="E127" s="19" t="s">
        <v>35</v>
      </c>
      <c r="F127" s="311">
        <v>19.800000000000001</v>
      </c>
      <c r="G127" s="40"/>
      <c r="H127" s="46"/>
    </row>
    <row r="128" s="2" customFormat="1" ht="16.8" customHeight="1">
      <c r="A128" s="40"/>
      <c r="B128" s="46"/>
      <c r="C128" s="310" t="s">
        <v>35</v>
      </c>
      <c r="D128" s="310" t="s">
        <v>3273</v>
      </c>
      <c r="E128" s="19" t="s">
        <v>35</v>
      </c>
      <c r="F128" s="311">
        <v>34</v>
      </c>
      <c r="G128" s="40"/>
      <c r="H128" s="46"/>
    </row>
    <row r="129" s="2" customFormat="1" ht="16.8" customHeight="1">
      <c r="A129" s="40"/>
      <c r="B129" s="46"/>
      <c r="C129" s="310" t="s">
        <v>35</v>
      </c>
      <c r="D129" s="310" t="s">
        <v>3274</v>
      </c>
      <c r="E129" s="19" t="s">
        <v>35</v>
      </c>
      <c r="F129" s="311">
        <v>44.600000000000001</v>
      </c>
      <c r="G129" s="40"/>
      <c r="H129" s="46"/>
    </row>
    <row r="130" s="2" customFormat="1" ht="16.8" customHeight="1">
      <c r="A130" s="40"/>
      <c r="B130" s="46"/>
      <c r="C130" s="310" t="s">
        <v>35</v>
      </c>
      <c r="D130" s="310" t="s">
        <v>3275</v>
      </c>
      <c r="E130" s="19" t="s">
        <v>35</v>
      </c>
      <c r="F130" s="311">
        <v>48.700000000000003</v>
      </c>
      <c r="G130" s="40"/>
      <c r="H130" s="46"/>
    </row>
    <row r="131" s="2" customFormat="1" ht="16.8" customHeight="1">
      <c r="A131" s="40"/>
      <c r="B131" s="46"/>
      <c r="C131" s="310" t="s">
        <v>35</v>
      </c>
      <c r="D131" s="310" t="s">
        <v>3276</v>
      </c>
      <c r="E131" s="19" t="s">
        <v>35</v>
      </c>
      <c r="F131" s="311">
        <v>30.600000000000001</v>
      </c>
      <c r="G131" s="40"/>
      <c r="H131" s="46"/>
    </row>
    <row r="132" s="2" customFormat="1" ht="16.8" customHeight="1">
      <c r="A132" s="40"/>
      <c r="B132" s="46"/>
      <c r="C132" s="310" t="s">
        <v>35</v>
      </c>
      <c r="D132" s="310" t="s">
        <v>3277</v>
      </c>
      <c r="E132" s="19" t="s">
        <v>35</v>
      </c>
      <c r="F132" s="311">
        <v>46.600000000000001</v>
      </c>
      <c r="G132" s="40"/>
      <c r="H132" s="46"/>
    </row>
    <row r="133" s="2" customFormat="1" ht="16.8" customHeight="1">
      <c r="A133" s="40"/>
      <c r="B133" s="46"/>
      <c r="C133" s="310" t="s">
        <v>35</v>
      </c>
      <c r="D133" s="310" t="s">
        <v>3278</v>
      </c>
      <c r="E133" s="19" t="s">
        <v>35</v>
      </c>
      <c r="F133" s="311">
        <v>32.299999999999997</v>
      </c>
      <c r="G133" s="40"/>
      <c r="H133" s="46"/>
    </row>
    <row r="134" s="2" customFormat="1" ht="16.8" customHeight="1">
      <c r="A134" s="40"/>
      <c r="B134" s="46"/>
      <c r="C134" s="310" t="s">
        <v>35</v>
      </c>
      <c r="D134" s="310" t="s">
        <v>3279</v>
      </c>
      <c r="E134" s="19" t="s">
        <v>35</v>
      </c>
      <c r="F134" s="311">
        <v>46.600000000000001</v>
      </c>
      <c r="G134" s="40"/>
      <c r="H134" s="46"/>
    </row>
    <row r="135" s="2" customFormat="1" ht="16.8" customHeight="1">
      <c r="A135" s="40"/>
      <c r="B135" s="46"/>
      <c r="C135" s="310" t="s">
        <v>35</v>
      </c>
      <c r="D135" s="310" t="s">
        <v>3280</v>
      </c>
      <c r="E135" s="19" t="s">
        <v>35</v>
      </c>
      <c r="F135" s="311">
        <v>32.299999999999997</v>
      </c>
      <c r="G135" s="40"/>
      <c r="H135" s="46"/>
    </row>
    <row r="136" s="2" customFormat="1" ht="16.8" customHeight="1">
      <c r="A136" s="40"/>
      <c r="B136" s="46"/>
      <c r="C136" s="310" t="s">
        <v>35</v>
      </c>
      <c r="D136" s="310" t="s">
        <v>3281</v>
      </c>
      <c r="E136" s="19" t="s">
        <v>35</v>
      </c>
      <c r="F136" s="311">
        <v>32.100000000000001</v>
      </c>
      <c r="G136" s="40"/>
      <c r="H136" s="46"/>
    </row>
    <row r="137" s="2" customFormat="1" ht="16.8" customHeight="1">
      <c r="A137" s="40"/>
      <c r="B137" s="46"/>
      <c r="C137" s="310" t="s">
        <v>35</v>
      </c>
      <c r="D137" s="310" t="s">
        <v>3282</v>
      </c>
      <c r="E137" s="19" t="s">
        <v>35</v>
      </c>
      <c r="F137" s="311">
        <v>28.699999999999999</v>
      </c>
      <c r="G137" s="40"/>
      <c r="H137" s="46"/>
    </row>
    <row r="138" s="2" customFormat="1" ht="16.8" customHeight="1">
      <c r="A138" s="40"/>
      <c r="B138" s="46"/>
      <c r="C138" s="310" t="s">
        <v>35</v>
      </c>
      <c r="D138" s="310" t="s">
        <v>3283</v>
      </c>
      <c r="E138" s="19" t="s">
        <v>35</v>
      </c>
      <c r="F138" s="311">
        <v>36.799999999999997</v>
      </c>
      <c r="G138" s="40"/>
      <c r="H138" s="46"/>
    </row>
    <row r="139" s="2" customFormat="1" ht="16.8" customHeight="1">
      <c r="A139" s="40"/>
      <c r="B139" s="46"/>
      <c r="C139" s="310" t="s">
        <v>35</v>
      </c>
      <c r="D139" s="310" t="s">
        <v>3284</v>
      </c>
      <c r="E139" s="19" t="s">
        <v>35</v>
      </c>
      <c r="F139" s="311">
        <v>109.59999999999999</v>
      </c>
      <c r="G139" s="40"/>
      <c r="H139" s="46"/>
    </row>
    <row r="140" s="2" customFormat="1" ht="16.8" customHeight="1">
      <c r="A140" s="40"/>
      <c r="B140" s="46"/>
      <c r="C140" s="310" t="s">
        <v>35</v>
      </c>
      <c r="D140" s="310" t="s">
        <v>3285</v>
      </c>
      <c r="E140" s="19" t="s">
        <v>35</v>
      </c>
      <c r="F140" s="311">
        <v>47.700000000000003</v>
      </c>
      <c r="G140" s="40"/>
      <c r="H140" s="46"/>
    </row>
    <row r="141" s="2" customFormat="1" ht="16.8" customHeight="1">
      <c r="A141" s="40"/>
      <c r="B141" s="46"/>
      <c r="C141" s="310" t="s">
        <v>35</v>
      </c>
      <c r="D141" s="310" t="s">
        <v>3286</v>
      </c>
      <c r="E141" s="19" t="s">
        <v>35</v>
      </c>
      <c r="F141" s="311">
        <v>40</v>
      </c>
      <c r="G141" s="40"/>
      <c r="H141" s="46"/>
    </row>
    <row r="142" s="2" customFormat="1" ht="16.8" customHeight="1">
      <c r="A142" s="40"/>
      <c r="B142" s="46"/>
      <c r="C142" s="310" t="s">
        <v>35</v>
      </c>
      <c r="D142" s="310" t="s">
        <v>3287</v>
      </c>
      <c r="E142" s="19" t="s">
        <v>35</v>
      </c>
      <c r="F142" s="311">
        <v>41.700000000000003</v>
      </c>
      <c r="G142" s="40"/>
      <c r="H142" s="46"/>
    </row>
    <row r="143" s="2" customFormat="1" ht="16.8" customHeight="1">
      <c r="A143" s="40"/>
      <c r="B143" s="46"/>
      <c r="C143" s="310" t="s">
        <v>35</v>
      </c>
      <c r="D143" s="310" t="s">
        <v>3288</v>
      </c>
      <c r="E143" s="19" t="s">
        <v>35</v>
      </c>
      <c r="F143" s="311">
        <v>30.5</v>
      </c>
      <c r="G143" s="40"/>
      <c r="H143" s="46"/>
    </row>
    <row r="144" s="2" customFormat="1" ht="16.8" customHeight="1">
      <c r="A144" s="40"/>
      <c r="B144" s="46"/>
      <c r="C144" s="310" t="s">
        <v>35</v>
      </c>
      <c r="D144" s="310" t="s">
        <v>3289</v>
      </c>
      <c r="E144" s="19" t="s">
        <v>35</v>
      </c>
      <c r="F144" s="311">
        <v>143.59999999999999</v>
      </c>
      <c r="G144" s="40"/>
      <c r="H144" s="46"/>
    </row>
    <row r="145" s="2" customFormat="1" ht="16.8" customHeight="1">
      <c r="A145" s="40"/>
      <c r="B145" s="46"/>
      <c r="C145" s="310" t="s">
        <v>35</v>
      </c>
      <c r="D145" s="310" t="s">
        <v>3290</v>
      </c>
      <c r="E145" s="19" t="s">
        <v>35</v>
      </c>
      <c r="F145" s="311">
        <v>49.600000000000001</v>
      </c>
      <c r="G145" s="40"/>
      <c r="H145" s="46"/>
    </row>
    <row r="146" s="2" customFormat="1" ht="16.8" customHeight="1">
      <c r="A146" s="40"/>
      <c r="B146" s="46"/>
      <c r="C146" s="310" t="s">
        <v>35</v>
      </c>
      <c r="D146" s="310" t="s">
        <v>270</v>
      </c>
      <c r="E146" s="19" t="s">
        <v>35</v>
      </c>
      <c r="F146" s="311">
        <v>1045.4000000000001</v>
      </c>
      <c r="G146" s="40"/>
      <c r="H146" s="46"/>
    </row>
    <row r="147" s="2" customFormat="1" ht="16.8" customHeight="1">
      <c r="A147" s="40"/>
      <c r="B147" s="46"/>
      <c r="C147" s="312" t="s">
        <v>3224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0" t="s">
        <v>663</v>
      </c>
      <c r="D148" s="310" t="s">
        <v>3291</v>
      </c>
      <c r="E148" s="19" t="s">
        <v>117</v>
      </c>
      <c r="F148" s="311">
        <v>1045.4000000000001</v>
      </c>
      <c r="G148" s="40"/>
      <c r="H148" s="46"/>
    </row>
    <row r="149" s="2" customFormat="1" ht="16.8" customHeight="1">
      <c r="A149" s="40"/>
      <c r="B149" s="46"/>
      <c r="C149" s="310" t="s">
        <v>680</v>
      </c>
      <c r="D149" s="310" t="s">
        <v>3236</v>
      </c>
      <c r="E149" s="19" t="s">
        <v>117</v>
      </c>
      <c r="F149" s="311">
        <v>948.20000000000005</v>
      </c>
      <c r="G149" s="40"/>
      <c r="H149" s="46"/>
    </row>
    <row r="150" s="2" customFormat="1" ht="16.8" customHeight="1">
      <c r="A150" s="40"/>
      <c r="B150" s="46"/>
      <c r="C150" s="310" t="s">
        <v>686</v>
      </c>
      <c r="D150" s="310" t="s">
        <v>3292</v>
      </c>
      <c r="E150" s="19" t="s">
        <v>117</v>
      </c>
      <c r="F150" s="311">
        <v>1045.4000000000001</v>
      </c>
      <c r="G150" s="40"/>
      <c r="H150" s="46"/>
    </row>
    <row r="151" s="2" customFormat="1">
      <c r="A151" s="40"/>
      <c r="B151" s="46"/>
      <c r="C151" s="310" t="s">
        <v>2002</v>
      </c>
      <c r="D151" s="310" t="s">
        <v>3238</v>
      </c>
      <c r="E151" s="19" t="s">
        <v>117</v>
      </c>
      <c r="F151" s="311">
        <v>1299</v>
      </c>
      <c r="G151" s="40"/>
      <c r="H151" s="46"/>
    </row>
    <row r="152" s="2" customFormat="1" ht="16.8" customHeight="1">
      <c r="A152" s="40"/>
      <c r="B152" s="46"/>
      <c r="C152" s="306" t="s">
        <v>150</v>
      </c>
      <c r="D152" s="307" t="s">
        <v>151</v>
      </c>
      <c r="E152" s="308" t="s">
        <v>117</v>
      </c>
      <c r="F152" s="309">
        <v>107</v>
      </c>
      <c r="G152" s="40"/>
      <c r="H152" s="46"/>
    </row>
    <row r="153" s="2" customFormat="1" ht="16.8" customHeight="1">
      <c r="A153" s="40"/>
      <c r="B153" s="46"/>
      <c r="C153" s="310" t="s">
        <v>35</v>
      </c>
      <c r="D153" s="310" t="s">
        <v>3231</v>
      </c>
      <c r="E153" s="19" t="s">
        <v>35</v>
      </c>
      <c r="F153" s="311">
        <v>10.9</v>
      </c>
      <c r="G153" s="40"/>
      <c r="H153" s="46"/>
    </row>
    <row r="154" s="2" customFormat="1" ht="16.8" customHeight="1">
      <c r="A154" s="40"/>
      <c r="B154" s="46"/>
      <c r="C154" s="310" t="s">
        <v>35</v>
      </c>
      <c r="D154" s="310" t="s">
        <v>3293</v>
      </c>
      <c r="E154" s="19" t="s">
        <v>35</v>
      </c>
      <c r="F154" s="311">
        <v>12.4</v>
      </c>
      <c r="G154" s="40"/>
      <c r="H154" s="46"/>
    </row>
    <row r="155" s="2" customFormat="1" ht="16.8" customHeight="1">
      <c r="A155" s="40"/>
      <c r="B155" s="46"/>
      <c r="C155" s="310" t="s">
        <v>35</v>
      </c>
      <c r="D155" s="310" t="s">
        <v>3232</v>
      </c>
      <c r="E155" s="19" t="s">
        <v>35</v>
      </c>
      <c r="F155" s="311">
        <v>11.6</v>
      </c>
      <c r="G155" s="40"/>
      <c r="H155" s="46"/>
    </row>
    <row r="156" s="2" customFormat="1" ht="16.8" customHeight="1">
      <c r="A156" s="40"/>
      <c r="B156" s="46"/>
      <c r="C156" s="310" t="s">
        <v>35</v>
      </c>
      <c r="D156" s="310" t="s">
        <v>3294</v>
      </c>
      <c r="E156" s="19" t="s">
        <v>35</v>
      </c>
      <c r="F156" s="311">
        <v>53.200000000000003</v>
      </c>
      <c r="G156" s="40"/>
      <c r="H156" s="46"/>
    </row>
    <row r="157" s="2" customFormat="1" ht="16.8" customHeight="1">
      <c r="A157" s="40"/>
      <c r="B157" s="46"/>
      <c r="C157" s="310" t="s">
        <v>35</v>
      </c>
      <c r="D157" s="310" t="s">
        <v>1994</v>
      </c>
      <c r="E157" s="19" t="s">
        <v>35</v>
      </c>
      <c r="F157" s="311">
        <v>18.899999999999999</v>
      </c>
      <c r="G157" s="40"/>
      <c r="H157" s="46"/>
    </row>
    <row r="158" s="2" customFormat="1" ht="16.8" customHeight="1">
      <c r="A158" s="40"/>
      <c r="B158" s="46"/>
      <c r="C158" s="310" t="s">
        <v>35</v>
      </c>
      <c r="D158" s="310" t="s">
        <v>270</v>
      </c>
      <c r="E158" s="19" t="s">
        <v>35</v>
      </c>
      <c r="F158" s="311">
        <v>107</v>
      </c>
      <c r="G158" s="40"/>
      <c r="H158" s="46"/>
    </row>
    <row r="159" s="2" customFormat="1" ht="16.8" customHeight="1">
      <c r="A159" s="40"/>
      <c r="B159" s="46"/>
      <c r="C159" s="312" t="s">
        <v>3224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10" t="s">
        <v>641</v>
      </c>
      <c r="D160" s="310" t="s">
        <v>3295</v>
      </c>
      <c r="E160" s="19" t="s">
        <v>117</v>
      </c>
      <c r="F160" s="311">
        <v>107</v>
      </c>
      <c r="G160" s="40"/>
      <c r="H160" s="46"/>
    </row>
    <row r="161" s="2" customFormat="1">
      <c r="A161" s="40"/>
      <c r="B161" s="46"/>
      <c r="C161" s="310" t="s">
        <v>646</v>
      </c>
      <c r="D161" s="310" t="s">
        <v>3296</v>
      </c>
      <c r="E161" s="19" t="s">
        <v>117</v>
      </c>
      <c r="F161" s="311">
        <v>107</v>
      </c>
      <c r="G161" s="40"/>
      <c r="H161" s="46"/>
    </row>
    <row r="162" s="2" customFormat="1">
      <c r="A162" s="40"/>
      <c r="B162" s="46"/>
      <c r="C162" s="310" t="s">
        <v>2002</v>
      </c>
      <c r="D162" s="310" t="s">
        <v>3238</v>
      </c>
      <c r="E162" s="19" t="s">
        <v>117</v>
      </c>
      <c r="F162" s="311">
        <v>1299</v>
      </c>
      <c r="G162" s="40"/>
      <c r="H162" s="46"/>
    </row>
    <row r="163" s="2" customFormat="1" ht="16.8" customHeight="1">
      <c r="A163" s="40"/>
      <c r="B163" s="46"/>
      <c r="C163" s="306" t="s">
        <v>153</v>
      </c>
      <c r="D163" s="307" t="s">
        <v>35</v>
      </c>
      <c r="E163" s="308" t="s">
        <v>124</v>
      </c>
      <c r="F163" s="309">
        <v>82.200000000000003</v>
      </c>
      <c r="G163" s="40"/>
      <c r="H163" s="46"/>
    </row>
    <row r="164" s="2" customFormat="1" ht="16.8" customHeight="1">
      <c r="A164" s="40"/>
      <c r="B164" s="46"/>
      <c r="C164" s="310" t="s">
        <v>35</v>
      </c>
      <c r="D164" s="310" t="s">
        <v>523</v>
      </c>
      <c r="E164" s="19" t="s">
        <v>35</v>
      </c>
      <c r="F164" s="311">
        <v>82.200000000000003</v>
      </c>
      <c r="G164" s="40"/>
      <c r="H164" s="46"/>
    </row>
    <row r="165" s="2" customFormat="1" ht="16.8" customHeight="1">
      <c r="A165" s="40"/>
      <c r="B165" s="46"/>
      <c r="C165" s="310" t="s">
        <v>153</v>
      </c>
      <c r="D165" s="310" t="s">
        <v>270</v>
      </c>
      <c r="E165" s="19" t="s">
        <v>35</v>
      </c>
      <c r="F165" s="311">
        <v>82.200000000000003</v>
      </c>
      <c r="G165" s="40"/>
      <c r="H165" s="46"/>
    </row>
    <row r="166" s="2" customFormat="1" ht="16.8" customHeight="1">
      <c r="A166" s="40"/>
      <c r="B166" s="46"/>
      <c r="C166" s="312" t="s">
        <v>3224</v>
      </c>
      <c r="D166" s="40"/>
      <c r="E166" s="40"/>
      <c r="F166" s="40"/>
      <c r="G166" s="40"/>
      <c r="H166" s="46"/>
    </row>
    <row r="167" s="2" customFormat="1" ht="16.8" customHeight="1">
      <c r="A167" s="40"/>
      <c r="B167" s="46"/>
      <c r="C167" s="310" t="s">
        <v>519</v>
      </c>
      <c r="D167" s="310" t="s">
        <v>3297</v>
      </c>
      <c r="E167" s="19" t="s">
        <v>124</v>
      </c>
      <c r="F167" s="311">
        <v>82.200000000000003</v>
      </c>
      <c r="G167" s="40"/>
      <c r="H167" s="46"/>
    </row>
    <row r="168" s="2" customFormat="1" ht="16.8" customHeight="1">
      <c r="A168" s="40"/>
      <c r="B168" s="46"/>
      <c r="C168" s="310" t="s">
        <v>525</v>
      </c>
      <c r="D168" s="310" t="s">
        <v>526</v>
      </c>
      <c r="E168" s="19" t="s">
        <v>484</v>
      </c>
      <c r="F168" s="311">
        <v>254.41</v>
      </c>
      <c r="G168" s="40"/>
      <c r="H168" s="46"/>
    </row>
    <row r="169" s="2" customFormat="1" ht="16.8" customHeight="1">
      <c r="A169" s="40"/>
      <c r="B169" s="46"/>
      <c r="C169" s="310" t="s">
        <v>531</v>
      </c>
      <c r="D169" s="310" t="s">
        <v>532</v>
      </c>
      <c r="E169" s="19" t="s">
        <v>484</v>
      </c>
      <c r="F169" s="311">
        <v>254.41</v>
      </c>
      <c r="G169" s="40"/>
      <c r="H169" s="46"/>
    </row>
    <row r="170" s="2" customFormat="1" ht="16.8" customHeight="1">
      <c r="A170" s="40"/>
      <c r="B170" s="46"/>
      <c r="C170" s="306" t="s">
        <v>155</v>
      </c>
      <c r="D170" s="307" t="s">
        <v>35</v>
      </c>
      <c r="E170" s="308" t="s">
        <v>156</v>
      </c>
      <c r="F170" s="309">
        <v>4.3799999999999999</v>
      </c>
      <c r="G170" s="40"/>
      <c r="H170" s="46"/>
    </row>
    <row r="171" s="2" customFormat="1" ht="16.8" customHeight="1">
      <c r="A171" s="40"/>
      <c r="B171" s="46"/>
      <c r="C171" s="310" t="s">
        <v>35</v>
      </c>
      <c r="D171" s="310" t="s">
        <v>279</v>
      </c>
      <c r="E171" s="19" t="s">
        <v>35</v>
      </c>
      <c r="F171" s="311">
        <v>1</v>
      </c>
      <c r="G171" s="40"/>
      <c r="H171" s="46"/>
    </row>
    <row r="172" s="2" customFormat="1" ht="16.8" customHeight="1">
      <c r="A172" s="40"/>
      <c r="B172" s="46"/>
      <c r="C172" s="310" t="s">
        <v>35</v>
      </c>
      <c r="D172" s="310" t="s">
        <v>280</v>
      </c>
      <c r="E172" s="19" t="s">
        <v>35</v>
      </c>
      <c r="F172" s="311">
        <v>3.3799999999999999</v>
      </c>
      <c r="G172" s="40"/>
      <c r="H172" s="46"/>
    </row>
    <row r="173" s="2" customFormat="1" ht="16.8" customHeight="1">
      <c r="A173" s="40"/>
      <c r="B173" s="46"/>
      <c r="C173" s="310" t="s">
        <v>155</v>
      </c>
      <c r="D173" s="310" t="s">
        <v>278</v>
      </c>
      <c r="E173" s="19" t="s">
        <v>35</v>
      </c>
      <c r="F173" s="311">
        <v>4.3799999999999999</v>
      </c>
      <c r="G173" s="40"/>
      <c r="H173" s="46"/>
    </row>
    <row r="174" s="2" customFormat="1" ht="16.8" customHeight="1">
      <c r="A174" s="40"/>
      <c r="B174" s="46"/>
      <c r="C174" s="312" t="s">
        <v>3224</v>
      </c>
      <c r="D174" s="40"/>
      <c r="E174" s="40"/>
      <c r="F174" s="40"/>
      <c r="G174" s="40"/>
      <c r="H174" s="46"/>
    </row>
    <row r="175" s="2" customFormat="1" ht="16.8" customHeight="1">
      <c r="A175" s="40"/>
      <c r="B175" s="46"/>
      <c r="C175" s="310" t="s">
        <v>271</v>
      </c>
      <c r="D175" s="310" t="s">
        <v>3298</v>
      </c>
      <c r="E175" s="19" t="s">
        <v>156</v>
      </c>
      <c r="F175" s="311">
        <v>152.78200000000001</v>
      </c>
      <c r="G175" s="40"/>
      <c r="H175" s="46"/>
    </row>
    <row r="176" s="2" customFormat="1">
      <c r="A176" s="40"/>
      <c r="B176" s="46"/>
      <c r="C176" s="310" t="s">
        <v>388</v>
      </c>
      <c r="D176" s="310" t="s">
        <v>3299</v>
      </c>
      <c r="E176" s="19" t="s">
        <v>156</v>
      </c>
      <c r="F176" s="311">
        <v>504.02600000000001</v>
      </c>
      <c r="G176" s="40"/>
      <c r="H176" s="46"/>
    </row>
    <row r="177" s="2" customFormat="1">
      <c r="A177" s="40"/>
      <c r="B177" s="46"/>
      <c r="C177" s="310" t="s">
        <v>394</v>
      </c>
      <c r="D177" s="310" t="s">
        <v>3300</v>
      </c>
      <c r="E177" s="19" t="s">
        <v>156</v>
      </c>
      <c r="F177" s="311">
        <v>12096.624</v>
      </c>
      <c r="G177" s="40"/>
      <c r="H177" s="46"/>
    </row>
    <row r="178" s="2" customFormat="1">
      <c r="A178" s="40"/>
      <c r="B178" s="46"/>
      <c r="C178" s="310" t="s">
        <v>400</v>
      </c>
      <c r="D178" s="310" t="s">
        <v>3301</v>
      </c>
      <c r="E178" s="19" t="s">
        <v>402</v>
      </c>
      <c r="F178" s="311">
        <v>932.44799999999998</v>
      </c>
      <c r="G178" s="40"/>
      <c r="H178" s="46"/>
    </row>
    <row r="179" s="2" customFormat="1" ht="16.8" customHeight="1">
      <c r="A179" s="40"/>
      <c r="B179" s="46"/>
      <c r="C179" s="306" t="s">
        <v>158</v>
      </c>
      <c r="D179" s="307" t="s">
        <v>35</v>
      </c>
      <c r="E179" s="308" t="s">
        <v>117</v>
      </c>
      <c r="F179" s="309">
        <v>81.200000000000003</v>
      </c>
      <c r="G179" s="40"/>
      <c r="H179" s="46"/>
    </row>
    <row r="180" s="2" customFormat="1" ht="16.8" customHeight="1">
      <c r="A180" s="40"/>
      <c r="B180" s="46"/>
      <c r="C180" s="310" t="s">
        <v>35</v>
      </c>
      <c r="D180" s="310" t="s">
        <v>1493</v>
      </c>
      <c r="E180" s="19" t="s">
        <v>35</v>
      </c>
      <c r="F180" s="311">
        <v>4.4000000000000004</v>
      </c>
      <c r="G180" s="40"/>
      <c r="H180" s="46"/>
    </row>
    <row r="181" s="2" customFormat="1" ht="16.8" customHeight="1">
      <c r="A181" s="40"/>
      <c r="B181" s="46"/>
      <c r="C181" s="310" t="s">
        <v>35</v>
      </c>
      <c r="D181" s="310" t="s">
        <v>1494</v>
      </c>
      <c r="E181" s="19" t="s">
        <v>35</v>
      </c>
      <c r="F181" s="311">
        <v>28.600000000000001</v>
      </c>
      <c r="G181" s="40"/>
      <c r="H181" s="46"/>
    </row>
    <row r="182" s="2" customFormat="1" ht="16.8" customHeight="1">
      <c r="A182" s="40"/>
      <c r="B182" s="46"/>
      <c r="C182" s="310" t="s">
        <v>35</v>
      </c>
      <c r="D182" s="310" t="s">
        <v>1495</v>
      </c>
      <c r="E182" s="19" t="s">
        <v>35</v>
      </c>
      <c r="F182" s="311">
        <v>2</v>
      </c>
      <c r="G182" s="40"/>
      <c r="H182" s="46"/>
    </row>
    <row r="183" s="2" customFormat="1" ht="16.8" customHeight="1">
      <c r="A183" s="40"/>
      <c r="B183" s="46"/>
      <c r="C183" s="310" t="s">
        <v>35</v>
      </c>
      <c r="D183" s="310" t="s">
        <v>1496</v>
      </c>
      <c r="E183" s="19" t="s">
        <v>35</v>
      </c>
      <c r="F183" s="311">
        <v>1.8999999999999999</v>
      </c>
      <c r="G183" s="40"/>
      <c r="H183" s="46"/>
    </row>
    <row r="184" s="2" customFormat="1" ht="16.8" customHeight="1">
      <c r="A184" s="40"/>
      <c r="B184" s="46"/>
      <c r="C184" s="310" t="s">
        <v>35</v>
      </c>
      <c r="D184" s="310" t="s">
        <v>1497</v>
      </c>
      <c r="E184" s="19" t="s">
        <v>35</v>
      </c>
      <c r="F184" s="311">
        <v>10.800000000000001</v>
      </c>
      <c r="G184" s="40"/>
      <c r="H184" s="46"/>
    </row>
    <row r="185" s="2" customFormat="1" ht="16.8" customHeight="1">
      <c r="A185" s="40"/>
      <c r="B185" s="46"/>
      <c r="C185" s="310" t="s">
        <v>35</v>
      </c>
      <c r="D185" s="310" t="s">
        <v>1498</v>
      </c>
      <c r="E185" s="19" t="s">
        <v>35</v>
      </c>
      <c r="F185" s="311">
        <v>10.800000000000001</v>
      </c>
      <c r="G185" s="40"/>
      <c r="H185" s="46"/>
    </row>
    <row r="186" s="2" customFormat="1" ht="16.8" customHeight="1">
      <c r="A186" s="40"/>
      <c r="B186" s="46"/>
      <c r="C186" s="310" t="s">
        <v>35</v>
      </c>
      <c r="D186" s="310" t="s">
        <v>1499</v>
      </c>
      <c r="E186" s="19" t="s">
        <v>35</v>
      </c>
      <c r="F186" s="311">
        <v>6.4000000000000004</v>
      </c>
      <c r="G186" s="40"/>
      <c r="H186" s="46"/>
    </row>
    <row r="187" s="2" customFormat="1" ht="16.8" customHeight="1">
      <c r="A187" s="40"/>
      <c r="B187" s="46"/>
      <c r="C187" s="310" t="s">
        <v>35</v>
      </c>
      <c r="D187" s="310" t="s">
        <v>1500</v>
      </c>
      <c r="E187" s="19" t="s">
        <v>35</v>
      </c>
      <c r="F187" s="311">
        <v>5</v>
      </c>
      <c r="G187" s="40"/>
      <c r="H187" s="46"/>
    </row>
    <row r="188" s="2" customFormat="1" ht="16.8" customHeight="1">
      <c r="A188" s="40"/>
      <c r="B188" s="46"/>
      <c r="C188" s="310" t="s">
        <v>35</v>
      </c>
      <c r="D188" s="310" t="s">
        <v>1501</v>
      </c>
      <c r="E188" s="19" t="s">
        <v>35</v>
      </c>
      <c r="F188" s="311">
        <v>7.2000000000000002</v>
      </c>
      <c r="G188" s="40"/>
      <c r="H188" s="46"/>
    </row>
    <row r="189" s="2" customFormat="1" ht="16.8" customHeight="1">
      <c r="A189" s="40"/>
      <c r="B189" s="46"/>
      <c r="C189" s="310" t="s">
        <v>35</v>
      </c>
      <c r="D189" s="310" t="s">
        <v>1502</v>
      </c>
      <c r="E189" s="19" t="s">
        <v>35</v>
      </c>
      <c r="F189" s="311">
        <v>4.0999999999999996</v>
      </c>
      <c r="G189" s="40"/>
      <c r="H189" s="46"/>
    </row>
    <row r="190" s="2" customFormat="1" ht="16.8" customHeight="1">
      <c r="A190" s="40"/>
      <c r="B190" s="46"/>
      <c r="C190" s="310" t="s">
        <v>158</v>
      </c>
      <c r="D190" s="310" t="s">
        <v>270</v>
      </c>
      <c r="E190" s="19" t="s">
        <v>35</v>
      </c>
      <c r="F190" s="311">
        <v>81.200000000000003</v>
      </c>
      <c r="G190" s="40"/>
      <c r="H190" s="46"/>
    </row>
    <row r="191" s="2" customFormat="1" ht="16.8" customHeight="1">
      <c r="A191" s="40"/>
      <c r="B191" s="46"/>
      <c r="C191" s="312" t="s">
        <v>3224</v>
      </c>
      <c r="D191" s="40"/>
      <c r="E191" s="40"/>
      <c r="F191" s="40"/>
      <c r="G191" s="40"/>
      <c r="H191" s="46"/>
    </row>
    <row r="192" s="2" customFormat="1" ht="16.8" customHeight="1">
      <c r="A192" s="40"/>
      <c r="B192" s="46"/>
      <c r="C192" s="310" t="s">
        <v>1489</v>
      </c>
      <c r="D192" s="310" t="s">
        <v>3302</v>
      </c>
      <c r="E192" s="19" t="s">
        <v>117</v>
      </c>
      <c r="F192" s="311">
        <v>81.200000000000003</v>
      </c>
      <c r="G192" s="40"/>
      <c r="H192" s="46"/>
    </row>
    <row r="193" s="2" customFormat="1">
      <c r="A193" s="40"/>
      <c r="B193" s="46"/>
      <c r="C193" s="310" t="s">
        <v>2002</v>
      </c>
      <c r="D193" s="310" t="s">
        <v>3238</v>
      </c>
      <c r="E193" s="19" t="s">
        <v>117</v>
      </c>
      <c r="F193" s="311">
        <v>1299</v>
      </c>
      <c r="G193" s="40"/>
      <c r="H193" s="46"/>
    </row>
    <row r="194" s="2" customFormat="1" ht="16.8" customHeight="1">
      <c r="A194" s="40"/>
      <c r="B194" s="46"/>
      <c r="C194" s="306" t="s">
        <v>160</v>
      </c>
      <c r="D194" s="307" t="s">
        <v>35</v>
      </c>
      <c r="E194" s="308" t="s">
        <v>117</v>
      </c>
      <c r="F194" s="309">
        <v>29.100000000000001</v>
      </c>
      <c r="G194" s="40"/>
      <c r="H194" s="46"/>
    </row>
    <row r="195" s="2" customFormat="1" ht="16.8" customHeight="1">
      <c r="A195" s="40"/>
      <c r="B195" s="46"/>
      <c r="C195" s="310" t="s">
        <v>35</v>
      </c>
      <c r="D195" s="310" t="s">
        <v>1508</v>
      </c>
      <c r="E195" s="19" t="s">
        <v>35</v>
      </c>
      <c r="F195" s="311">
        <v>3.7999999999999998</v>
      </c>
      <c r="G195" s="40"/>
      <c r="H195" s="46"/>
    </row>
    <row r="196" s="2" customFormat="1" ht="16.8" customHeight="1">
      <c r="A196" s="40"/>
      <c r="B196" s="46"/>
      <c r="C196" s="310" t="s">
        <v>35</v>
      </c>
      <c r="D196" s="310" t="s">
        <v>1509</v>
      </c>
      <c r="E196" s="19" t="s">
        <v>35</v>
      </c>
      <c r="F196" s="311">
        <v>4.9000000000000004</v>
      </c>
      <c r="G196" s="40"/>
      <c r="H196" s="46"/>
    </row>
    <row r="197" s="2" customFormat="1" ht="16.8" customHeight="1">
      <c r="A197" s="40"/>
      <c r="B197" s="46"/>
      <c r="C197" s="310" t="s">
        <v>35</v>
      </c>
      <c r="D197" s="310" t="s">
        <v>1510</v>
      </c>
      <c r="E197" s="19" t="s">
        <v>35</v>
      </c>
      <c r="F197" s="311">
        <v>5.2000000000000002</v>
      </c>
      <c r="G197" s="40"/>
      <c r="H197" s="46"/>
    </row>
    <row r="198" s="2" customFormat="1" ht="16.8" customHeight="1">
      <c r="A198" s="40"/>
      <c r="B198" s="46"/>
      <c r="C198" s="310" t="s">
        <v>35</v>
      </c>
      <c r="D198" s="310" t="s">
        <v>1511</v>
      </c>
      <c r="E198" s="19" t="s">
        <v>35</v>
      </c>
      <c r="F198" s="311">
        <v>4.7999999999999998</v>
      </c>
      <c r="G198" s="40"/>
      <c r="H198" s="46"/>
    </row>
    <row r="199" s="2" customFormat="1" ht="16.8" customHeight="1">
      <c r="A199" s="40"/>
      <c r="B199" s="46"/>
      <c r="C199" s="310" t="s">
        <v>35</v>
      </c>
      <c r="D199" s="310" t="s">
        <v>1512</v>
      </c>
      <c r="E199" s="19" t="s">
        <v>35</v>
      </c>
      <c r="F199" s="311">
        <v>5.2000000000000002</v>
      </c>
      <c r="G199" s="40"/>
      <c r="H199" s="46"/>
    </row>
    <row r="200" s="2" customFormat="1" ht="16.8" customHeight="1">
      <c r="A200" s="40"/>
      <c r="B200" s="46"/>
      <c r="C200" s="310" t="s">
        <v>35</v>
      </c>
      <c r="D200" s="310" t="s">
        <v>1513</v>
      </c>
      <c r="E200" s="19" t="s">
        <v>35</v>
      </c>
      <c r="F200" s="311">
        <v>5.2000000000000002</v>
      </c>
      <c r="G200" s="40"/>
      <c r="H200" s="46"/>
    </row>
    <row r="201" s="2" customFormat="1" ht="16.8" customHeight="1">
      <c r="A201" s="40"/>
      <c r="B201" s="46"/>
      <c r="C201" s="310" t="s">
        <v>160</v>
      </c>
      <c r="D201" s="310" t="s">
        <v>270</v>
      </c>
      <c r="E201" s="19" t="s">
        <v>35</v>
      </c>
      <c r="F201" s="311">
        <v>29.100000000000001</v>
      </c>
      <c r="G201" s="40"/>
      <c r="H201" s="46"/>
    </row>
    <row r="202" s="2" customFormat="1" ht="16.8" customHeight="1">
      <c r="A202" s="40"/>
      <c r="B202" s="46"/>
      <c r="C202" s="312" t="s">
        <v>3224</v>
      </c>
      <c r="D202" s="40"/>
      <c r="E202" s="40"/>
      <c r="F202" s="40"/>
      <c r="G202" s="40"/>
      <c r="H202" s="46"/>
    </row>
    <row r="203" s="2" customFormat="1" ht="16.8" customHeight="1">
      <c r="A203" s="40"/>
      <c r="B203" s="46"/>
      <c r="C203" s="310" t="s">
        <v>1504</v>
      </c>
      <c r="D203" s="310" t="s">
        <v>3303</v>
      </c>
      <c r="E203" s="19" t="s">
        <v>117</v>
      </c>
      <c r="F203" s="311">
        <v>29.100000000000001</v>
      </c>
      <c r="G203" s="40"/>
      <c r="H203" s="46"/>
    </row>
    <row r="204" s="2" customFormat="1">
      <c r="A204" s="40"/>
      <c r="B204" s="46"/>
      <c r="C204" s="310" t="s">
        <v>2002</v>
      </c>
      <c r="D204" s="310" t="s">
        <v>3238</v>
      </c>
      <c r="E204" s="19" t="s">
        <v>117</v>
      </c>
      <c r="F204" s="311">
        <v>1299</v>
      </c>
      <c r="G204" s="40"/>
      <c r="H204" s="46"/>
    </row>
    <row r="205" s="2" customFormat="1" ht="16.8" customHeight="1">
      <c r="A205" s="40"/>
      <c r="B205" s="46"/>
      <c r="C205" s="306" t="s">
        <v>162</v>
      </c>
      <c r="D205" s="307" t="s">
        <v>163</v>
      </c>
      <c r="E205" s="308" t="s">
        <v>117</v>
      </c>
      <c r="F205" s="309">
        <v>369.11000000000001</v>
      </c>
      <c r="G205" s="40"/>
      <c r="H205" s="46"/>
    </row>
    <row r="206" s="2" customFormat="1" ht="16.8" customHeight="1">
      <c r="A206" s="40"/>
      <c r="B206" s="46"/>
      <c r="C206" s="310" t="s">
        <v>35</v>
      </c>
      <c r="D206" s="310" t="s">
        <v>3304</v>
      </c>
      <c r="E206" s="19" t="s">
        <v>35</v>
      </c>
      <c r="F206" s="311">
        <v>360</v>
      </c>
      <c r="G206" s="40"/>
      <c r="H206" s="46"/>
    </row>
    <row r="207" s="2" customFormat="1" ht="16.8" customHeight="1">
      <c r="A207" s="40"/>
      <c r="B207" s="46"/>
      <c r="C207" s="310" t="s">
        <v>35</v>
      </c>
      <c r="D207" s="310" t="s">
        <v>3305</v>
      </c>
      <c r="E207" s="19" t="s">
        <v>35</v>
      </c>
      <c r="F207" s="311">
        <v>9.1099999999999994</v>
      </c>
      <c r="G207" s="40"/>
      <c r="H207" s="46"/>
    </row>
    <row r="208" s="2" customFormat="1" ht="16.8" customHeight="1">
      <c r="A208" s="40"/>
      <c r="B208" s="46"/>
      <c r="C208" s="310" t="s">
        <v>35</v>
      </c>
      <c r="D208" s="310" t="s">
        <v>270</v>
      </c>
      <c r="E208" s="19" t="s">
        <v>35</v>
      </c>
      <c r="F208" s="311">
        <v>369.11000000000001</v>
      </c>
      <c r="G208" s="40"/>
      <c r="H208" s="46"/>
    </row>
    <row r="209" s="2" customFormat="1" ht="16.8" customHeight="1">
      <c r="A209" s="40"/>
      <c r="B209" s="46"/>
      <c r="C209" s="312" t="s">
        <v>3224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310" t="s">
        <v>899</v>
      </c>
      <c r="D210" s="310" t="s">
        <v>3306</v>
      </c>
      <c r="E210" s="19" t="s">
        <v>117</v>
      </c>
      <c r="F210" s="311">
        <v>369.11000000000001</v>
      </c>
      <c r="G210" s="40"/>
      <c r="H210" s="46"/>
    </row>
    <row r="211" s="2" customFormat="1" ht="16.8" customHeight="1">
      <c r="A211" s="40"/>
      <c r="B211" s="46"/>
      <c r="C211" s="310" t="s">
        <v>904</v>
      </c>
      <c r="D211" s="310" t="s">
        <v>3307</v>
      </c>
      <c r="E211" s="19" t="s">
        <v>117</v>
      </c>
      <c r="F211" s="311">
        <v>1476.4400000000001</v>
      </c>
      <c r="G211" s="40"/>
      <c r="H211" s="46"/>
    </row>
    <row r="212" s="2" customFormat="1" ht="16.8" customHeight="1">
      <c r="A212" s="40"/>
      <c r="B212" s="46"/>
      <c r="C212" s="310" t="s">
        <v>1194</v>
      </c>
      <c r="D212" s="310" t="s">
        <v>3308</v>
      </c>
      <c r="E212" s="19" t="s">
        <v>117</v>
      </c>
      <c r="F212" s="311">
        <v>369.11000000000001</v>
      </c>
      <c r="G212" s="40"/>
      <c r="H212" s="46"/>
    </row>
    <row r="213" s="2" customFormat="1" ht="16.8" customHeight="1">
      <c r="A213" s="40"/>
      <c r="B213" s="46"/>
      <c r="C213" s="310" t="s">
        <v>1337</v>
      </c>
      <c r="D213" s="310" t="s">
        <v>3309</v>
      </c>
      <c r="E213" s="19" t="s">
        <v>117</v>
      </c>
      <c r="F213" s="311">
        <v>511.31999999999999</v>
      </c>
      <c r="G213" s="40"/>
      <c r="H213" s="46"/>
    </row>
    <row r="214" s="2" customFormat="1" ht="16.8" customHeight="1">
      <c r="A214" s="40"/>
      <c r="B214" s="46"/>
      <c r="C214" s="310" t="s">
        <v>1456</v>
      </c>
      <c r="D214" s="310" t="s">
        <v>3310</v>
      </c>
      <c r="E214" s="19" t="s">
        <v>117</v>
      </c>
      <c r="F214" s="311">
        <v>511.31999999999999</v>
      </c>
      <c r="G214" s="40"/>
      <c r="H214" s="46"/>
    </row>
    <row r="215" s="2" customFormat="1">
      <c r="A215" s="40"/>
      <c r="B215" s="46"/>
      <c r="C215" s="310" t="s">
        <v>1914</v>
      </c>
      <c r="D215" s="310" t="s">
        <v>1915</v>
      </c>
      <c r="E215" s="19" t="s">
        <v>117</v>
      </c>
      <c r="F215" s="311">
        <v>369.11000000000001</v>
      </c>
      <c r="G215" s="40"/>
      <c r="H215" s="46"/>
    </row>
    <row r="216" s="2" customFormat="1" ht="16.8" customHeight="1">
      <c r="A216" s="40"/>
      <c r="B216" s="46"/>
      <c r="C216" s="310" t="s">
        <v>1199</v>
      </c>
      <c r="D216" s="310" t="s">
        <v>1200</v>
      </c>
      <c r="E216" s="19" t="s">
        <v>402</v>
      </c>
      <c r="F216" s="311">
        <v>0.14399999999999999</v>
      </c>
      <c r="G216" s="40"/>
      <c r="H216" s="46"/>
    </row>
    <row r="217" s="2" customFormat="1" ht="16.8" customHeight="1">
      <c r="A217" s="40"/>
      <c r="B217" s="46"/>
      <c r="C217" s="310" t="s">
        <v>1462</v>
      </c>
      <c r="D217" s="310" t="s">
        <v>1463</v>
      </c>
      <c r="E217" s="19" t="s">
        <v>117</v>
      </c>
      <c r="F217" s="311">
        <v>595.94299999999998</v>
      </c>
      <c r="G217" s="40"/>
      <c r="H217" s="46"/>
    </row>
    <row r="218" s="2" customFormat="1" ht="16.8" customHeight="1">
      <c r="A218" s="40"/>
      <c r="B218" s="46"/>
      <c r="C218" s="310" t="s">
        <v>1342</v>
      </c>
      <c r="D218" s="310" t="s">
        <v>1343</v>
      </c>
      <c r="E218" s="19" t="s">
        <v>117</v>
      </c>
      <c r="F218" s="311">
        <v>790.62900000000002</v>
      </c>
      <c r="G218" s="40"/>
      <c r="H218" s="46"/>
    </row>
    <row r="219" s="2" customFormat="1">
      <c r="A219" s="40"/>
      <c r="B219" s="46"/>
      <c r="C219" s="310" t="s">
        <v>1234</v>
      </c>
      <c r="D219" s="310" t="s">
        <v>1235</v>
      </c>
      <c r="E219" s="19" t="s">
        <v>117</v>
      </c>
      <c r="F219" s="311">
        <v>424.47699999999998</v>
      </c>
      <c r="G219" s="40"/>
      <c r="H219" s="46"/>
    </row>
    <row r="220" s="2" customFormat="1">
      <c r="A220" s="40"/>
      <c r="B220" s="46"/>
      <c r="C220" s="310" t="s">
        <v>1228</v>
      </c>
      <c r="D220" s="310" t="s">
        <v>1229</v>
      </c>
      <c r="E220" s="19" t="s">
        <v>117</v>
      </c>
      <c r="F220" s="311">
        <v>334.70800000000003</v>
      </c>
      <c r="G220" s="40"/>
      <c r="H220" s="46"/>
    </row>
    <row r="221" s="2" customFormat="1" ht="16.8" customHeight="1">
      <c r="A221" s="40"/>
      <c r="B221" s="46"/>
      <c r="C221" s="306" t="s">
        <v>165</v>
      </c>
      <c r="D221" s="307" t="s">
        <v>166</v>
      </c>
      <c r="E221" s="308" t="s">
        <v>124</v>
      </c>
      <c r="F221" s="309">
        <v>96.400000000000006</v>
      </c>
      <c r="G221" s="40"/>
      <c r="H221" s="46"/>
    </row>
    <row r="222" s="2" customFormat="1" ht="16.8" customHeight="1">
      <c r="A222" s="40"/>
      <c r="B222" s="46"/>
      <c r="C222" s="310" t="s">
        <v>35</v>
      </c>
      <c r="D222" s="310" t="s">
        <v>3311</v>
      </c>
      <c r="E222" s="19" t="s">
        <v>35</v>
      </c>
      <c r="F222" s="311">
        <v>84</v>
      </c>
      <c r="G222" s="40"/>
      <c r="H222" s="46"/>
    </row>
    <row r="223" s="2" customFormat="1" ht="16.8" customHeight="1">
      <c r="A223" s="40"/>
      <c r="B223" s="46"/>
      <c r="C223" s="310" t="s">
        <v>35</v>
      </c>
      <c r="D223" s="310" t="s">
        <v>3293</v>
      </c>
      <c r="E223" s="19" t="s">
        <v>35</v>
      </c>
      <c r="F223" s="311">
        <v>12.4</v>
      </c>
      <c r="G223" s="40"/>
      <c r="H223" s="46"/>
    </row>
    <row r="224" s="2" customFormat="1" ht="16.8" customHeight="1">
      <c r="A224" s="40"/>
      <c r="B224" s="46"/>
      <c r="C224" s="310" t="s">
        <v>35</v>
      </c>
      <c r="D224" s="310" t="s">
        <v>270</v>
      </c>
      <c r="E224" s="19" t="s">
        <v>35</v>
      </c>
      <c r="F224" s="311">
        <v>96.400000000000006</v>
      </c>
      <c r="G224" s="40"/>
      <c r="H224" s="46"/>
    </row>
    <row r="225" s="2" customFormat="1" ht="16.8" customHeight="1">
      <c r="A225" s="40"/>
      <c r="B225" s="46"/>
      <c r="C225" s="312" t="s">
        <v>3224</v>
      </c>
      <c r="D225" s="40"/>
      <c r="E225" s="40"/>
      <c r="F225" s="40"/>
      <c r="G225" s="40"/>
      <c r="H225" s="46"/>
    </row>
    <row r="226" s="2" customFormat="1">
      <c r="A226" s="40"/>
      <c r="B226" s="46"/>
      <c r="C226" s="310" t="s">
        <v>910</v>
      </c>
      <c r="D226" s="310" t="s">
        <v>3312</v>
      </c>
      <c r="E226" s="19" t="s">
        <v>124</v>
      </c>
      <c r="F226" s="311">
        <v>356.97000000000003</v>
      </c>
      <c r="G226" s="40"/>
      <c r="H226" s="46"/>
    </row>
    <row r="227" s="2" customFormat="1" ht="16.8" customHeight="1">
      <c r="A227" s="40"/>
      <c r="B227" s="46"/>
      <c r="C227" s="310" t="s">
        <v>1918</v>
      </c>
      <c r="D227" s="310" t="s">
        <v>1919</v>
      </c>
      <c r="E227" s="19" t="s">
        <v>124</v>
      </c>
      <c r="F227" s="311">
        <v>96.400000000000006</v>
      </c>
      <c r="G227" s="40"/>
      <c r="H227" s="46"/>
    </row>
    <row r="228" s="2" customFormat="1" ht="16.8" customHeight="1">
      <c r="A228" s="40"/>
      <c r="B228" s="46"/>
      <c r="C228" s="306" t="s">
        <v>168</v>
      </c>
      <c r="D228" s="307" t="s">
        <v>169</v>
      </c>
      <c r="E228" s="308" t="s">
        <v>117</v>
      </c>
      <c r="F228" s="309">
        <v>4.6299999999999999</v>
      </c>
      <c r="G228" s="40"/>
      <c r="H228" s="46"/>
    </row>
    <row r="229" s="2" customFormat="1" ht="16.8" customHeight="1">
      <c r="A229" s="40"/>
      <c r="B229" s="46"/>
      <c r="C229" s="310" t="s">
        <v>35</v>
      </c>
      <c r="D229" s="310" t="s">
        <v>3313</v>
      </c>
      <c r="E229" s="19" t="s">
        <v>35</v>
      </c>
      <c r="F229" s="311">
        <v>4.6299999999999999</v>
      </c>
      <c r="G229" s="40"/>
      <c r="H229" s="46"/>
    </row>
    <row r="230" s="2" customFormat="1" ht="16.8" customHeight="1">
      <c r="A230" s="40"/>
      <c r="B230" s="46"/>
      <c r="C230" s="310" t="s">
        <v>35</v>
      </c>
      <c r="D230" s="310" t="s">
        <v>270</v>
      </c>
      <c r="E230" s="19" t="s">
        <v>35</v>
      </c>
      <c r="F230" s="311">
        <v>4.6299999999999999</v>
      </c>
      <c r="G230" s="40"/>
      <c r="H230" s="46"/>
    </row>
    <row r="231" s="2" customFormat="1" ht="16.8" customHeight="1">
      <c r="A231" s="40"/>
      <c r="B231" s="46"/>
      <c r="C231" s="312" t="s">
        <v>3224</v>
      </c>
      <c r="D231" s="40"/>
      <c r="E231" s="40"/>
      <c r="F231" s="40"/>
      <c r="G231" s="40"/>
      <c r="H231" s="46"/>
    </row>
    <row r="232" s="2" customFormat="1">
      <c r="A232" s="40"/>
      <c r="B232" s="46"/>
      <c r="C232" s="310" t="s">
        <v>845</v>
      </c>
      <c r="D232" s="310" t="s">
        <v>3314</v>
      </c>
      <c r="E232" s="19" t="s">
        <v>156</v>
      </c>
      <c r="F232" s="311">
        <v>8.0540000000000003</v>
      </c>
      <c r="G232" s="40"/>
      <c r="H232" s="46"/>
    </row>
    <row r="233" s="2" customFormat="1" ht="16.8" customHeight="1">
      <c r="A233" s="40"/>
      <c r="B233" s="46"/>
      <c r="C233" s="310" t="s">
        <v>869</v>
      </c>
      <c r="D233" s="310" t="s">
        <v>3315</v>
      </c>
      <c r="E233" s="19" t="s">
        <v>156</v>
      </c>
      <c r="F233" s="311">
        <v>8.0540000000000003</v>
      </c>
      <c r="G233" s="40"/>
      <c r="H233" s="46"/>
    </row>
    <row r="234" s="2" customFormat="1">
      <c r="A234" s="40"/>
      <c r="B234" s="46"/>
      <c r="C234" s="310" t="s">
        <v>874</v>
      </c>
      <c r="D234" s="310" t="s">
        <v>3316</v>
      </c>
      <c r="E234" s="19" t="s">
        <v>156</v>
      </c>
      <c r="F234" s="311">
        <v>8.0540000000000003</v>
      </c>
      <c r="G234" s="40"/>
      <c r="H234" s="46"/>
    </row>
    <row r="235" s="2" customFormat="1" ht="16.8" customHeight="1">
      <c r="A235" s="40"/>
      <c r="B235" s="46"/>
      <c r="C235" s="310" t="s">
        <v>879</v>
      </c>
      <c r="D235" s="310" t="s">
        <v>3317</v>
      </c>
      <c r="E235" s="19" t="s">
        <v>156</v>
      </c>
      <c r="F235" s="311">
        <v>1.1479999999999999</v>
      </c>
      <c r="G235" s="40"/>
      <c r="H235" s="46"/>
    </row>
    <row r="236" s="2" customFormat="1" ht="16.8" customHeight="1">
      <c r="A236" s="40"/>
      <c r="B236" s="46"/>
      <c r="C236" s="310" t="s">
        <v>889</v>
      </c>
      <c r="D236" s="310" t="s">
        <v>3318</v>
      </c>
      <c r="E236" s="19" t="s">
        <v>402</v>
      </c>
      <c r="F236" s="311">
        <v>0.378</v>
      </c>
      <c r="G236" s="40"/>
      <c r="H236" s="46"/>
    </row>
    <row r="237" s="2" customFormat="1" ht="16.8" customHeight="1">
      <c r="A237" s="40"/>
      <c r="B237" s="46"/>
      <c r="C237" s="310" t="s">
        <v>1337</v>
      </c>
      <c r="D237" s="310" t="s">
        <v>3309</v>
      </c>
      <c r="E237" s="19" t="s">
        <v>117</v>
      </c>
      <c r="F237" s="311">
        <v>511.31999999999999</v>
      </c>
      <c r="G237" s="40"/>
      <c r="H237" s="46"/>
    </row>
    <row r="238" s="2" customFormat="1" ht="16.8" customHeight="1">
      <c r="A238" s="40"/>
      <c r="B238" s="46"/>
      <c r="C238" s="310" t="s">
        <v>1456</v>
      </c>
      <c r="D238" s="310" t="s">
        <v>3310</v>
      </c>
      <c r="E238" s="19" t="s">
        <v>117</v>
      </c>
      <c r="F238" s="311">
        <v>511.31999999999999</v>
      </c>
      <c r="G238" s="40"/>
      <c r="H238" s="46"/>
    </row>
    <row r="239" s="2" customFormat="1" ht="16.8" customHeight="1">
      <c r="A239" s="40"/>
      <c r="B239" s="46"/>
      <c r="C239" s="310" t="s">
        <v>1734</v>
      </c>
      <c r="D239" s="310" t="s">
        <v>1735</v>
      </c>
      <c r="E239" s="19" t="s">
        <v>117</v>
      </c>
      <c r="F239" s="311">
        <v>4.6299999999999999</v>
      </c>
      <c r="G239" s="40"/>
      <c r="H239" s="46"/>
    </row>
    <row r="240" s="2" customFormat="1" ht="16.8" customHeight="1">
      <c r="A240" s="40"/>
      <c r="B240" s="46"/>
      <c r="C240" s="310" t="s">
        <v>1775</v>
      </c>
      <c r="D240" s="310" t="s">
        <v>3319</v>
      </c>
      <c r="E240" s="19" t="s">
        <v>117</v>
      </c>
      <c r="F240" s="311">
        <v>157.66999999999999</v>
      </c>
      <c r="G240" s="40"/>
      <c r="H240" s="46"/>
    </row>
    <row r="241" s="2" customFormat="1" ht="16.8" customHeight="1">
      <c r="A241" s="40"/>
      <c r="B241" s="46"/>
      <c r="C241" s="310" t="s">
        <v>1781</v>
      </c>
      <c r="D241" s="310" t="s">
        <v>3320</v>
      </c>
      <c r="E241" s="19" t="s">
        <v>117</v>
      </c>
      <c r="F241" s="311">
        <v>157.66999999999999</v>
      </c>
      <c r="G241" s="40"/>
      <c r="H241" s="46"/>
    </row>
    <row r="242" s="2" customFormat="1" ht="16.8" customHeight="1">
      <c r="A242" s="40"/>
      <c r="B242" s="46"/>
      <c r="C242" s="310" t="s">
        <v>1786</v>
      </c>
      <c r="D242" s="310" t="s">
        <v>3321</v>
      </c>
      <c r="E242" s="19" t="s">
        <v>117</v>
      </c>
      <c r="F242" s="311">
        <v>81.150000000000006</v>
      </c>
      <c r="G242" s="40"/>
      <c r="H242" s="46"/>
    </row>
    <row r="243" s="2" customFormat="1" ht="16.8" customHeight="1">
      <c r="A243" s="40"/>
      <c r="B243" s="46"/>
      <c r="C243" s="310" t="s">
        <v>1462</v>
      </c>
      <c r="D243" s="310" t="s">
        <v>1463</v>
      </c>
      <c r="E243" s="19" t="s">
        <v>117</v>
      </c>
      <c r="F243" s="311">
        <v>595.94299999999998</v>
      </c>
      <c r="G243" s="40"/>
      <c r="H243" s="46"/>
    </row>
    <row r="244" s="2" customFormat="1" ht="16.8" customHeight="1">
      <c r="A244" s="40"/>
      <c r="B244" s="46"/>
      <c r="C244" s="310" t="s">
        <v>1342</v>
      </c>
      <c r="D244" s="310" t="s">
        <v>1343</v>
      </c>
      <c r="E244" s="19" t="s">
        <v>117</v>
      </c>
      <c r="F244" s="311">
        <v>790.62900000000002</v>
      </c>
      <c r="G244" s="40"/>
      <c r="H244" s="46"/>
    </row>
    <row r="245" s="2" customFormat="1" ht="16.8" customHeight="1">
      <c r="A245" s="40"/>
      <c r="B245" s="46"/>
      <c r="C245" s="306" t="s">
        <v>171</v>
      </c>
      <c r="D245" s="307" t="s">
        <v>172</v>
      </c>
      <c r="E245" s="308" t="s">
        <v>124</v>
      </c>
      <c r="F245" s="309">
        <v>8.9000000000000004</v>
      </c>
      <c r="G245" s="40"/>
      <c r="H245" s="46"/>
    </row>
    <row r="246" s="2" customFormat="1" ht="16.8" customHeight="1">
      <c r="A246" s="40"/>
      <c r="B246" s="46"/>
      <c r="C246" s="310" t="s">
        <v>35</v>
      </c>
      <c r="D246" s="310" t="s">
        <v>3322</v>
      </c>
      <c r="E246" s="19" t="s">
        <v>35</v>
      </c>
      <c r="F246" s="311">
        <v>8.9000000000000004</v>
      </c>
      <c r="G246" s="40"/>
      <c r="H246" s="46"/>
    </row>
    <row r="247" s="2" customFormat="1" ht="16.8" customHeight="1">
      <c r="A247" s="40"/>
      <c r="B247" s="46"/>
      <c r="C247" s="310" t="s">
        <v>35</v>
      </c>
      <c r="D247" s="310" t="s">
        <v>270</v>
      </c>
      <c r="E247" s="19" t="s">
        <v>35</v>
      </c>
      <c r="F247" s="311">
        <v>8.9000000000000004</v>
      </c>
      <c r="G247" s="40"/>
      <c r="H247" s="46"/>
    </row>
    <row r="248" s="2" customFormat="1" ht="16.8" customHeight="1">
      <c r="A248" s="40"/>
      <c r="B248" s="46"/>
      <c r="C248" s="312" t="s">
        <v>3224</v>
      </c>
      <c r="D248" s="40"/>
      <c r="E248" s="40"/>
      <c r="F248" s="40"/>
      <c r="G248" s="40"/>
      <c r="H248" s="46"/>
    </row>
    <row r="249" s="2" customFormat="1">
      <c r="A249" s="40"/>
      <c r="B249" s="46"/>
      <c r="C249" s="310" t="s">
        <v>910</v>
      </c>
      <c r="D249" s="310" t="s">
        <v>3312</v>
      </c>
      <c r="E249" s="19" t="s">
        <v>124</v>
      </c>
      <c r="F249" s="311">
        <v>356.97000000000003</v>
      </c>
      <c r="G249" s="40"/>
      <c r="H249" s="46"/>
    </row>
    <row r="250" s="2" customFormat="1" ht="16.8" customHeight="1">
      <c r="A250" s="40"/>
      <c r="B250" s="46"/>
      <c r="C250" s="306" t="s">
        <v>174</v>
      </c>
      <c r="D250" s="307" t="s">
        <v>175</v>
      </c>
      <c r="E250" s="308" t="s">
        <v>117</v>
      </c>
      <c r="F250" s="309">
        <v>54.869999999999997</v>
      </c>
      <c r="G250" s="40"/>
      <c r="H250" s="46"/>
    </row>
    <row r="251" s="2" customFormat="1" ht="16.8" customHeight="1">
      <c r="A251" s="40"/>
      <c r="B251" s="46"/>
      <c r="C251" s="310" t="s">
        <v>35</v>
      </c>
      <c r="D251" s="310" t="s">
        <v>3323</v>
      </c>
      <c r="E251" s="19" t="s">
        <v>35</v>
      </c>
      <c r="F251" s="311">
        <v>2.2999999999999998</v>
      </c>
      <c r="G251" s="40"/>
      <c r="H251" s="46"/>
    </row>
    <row r="252" s="2" customFormat="1" ht="16.8" customHeight="1">
      <c r="A252" s="40"/>
      <c r="B252" s="46"/>
      <c r="C252" s="310" t="s">
        <v>35</v>
      </c>
      <c r="D252" s="310" t="s">
        <v>1496</v>
      </c>
      <c r="E252" s="19" t="s">
        <v>35</v>
      </c>
      <c r="F252" s="311">
        <v>1.8999999999999999</v>
      </c>
      <c r="G252" s="40"/>
      <c r="H252" s="46"/>
    </row>
    <row r="253" s="2" customFormat="1" ht="16.8" customHeight="1">
      <c r="A253" s="40"/>
      <c r="B253" s="46"/>
      <c r="C253" s="310" t="s">
        <v>35</v>
      </c>
      <c r="D253" s="310" t="s">
        <v>3324</v>
      </c>
      <c r="E253" s="19" t="s">
        <v>35</v>
      </c>
      <c r="F253" s="311">
        <v>3.8500000000000001</v>
      </c>
      <c r="G253" s="40"/>
      <c r="H253" s="46"/>
    </row>
    <row r="254" s="2" customFormat="1" ht="16.8" customHeight="1">
      <c r="A254" s="40"/>
      <c r="B254" s="46"/>
      <c r="C254" s="310" t="s">
        <v>35</v>
      </c>
      <c r="D254" s="310" t="s">
        <v>3325</v>
      </c>
      <c r="E254" s="19" t="s">
        <v>35</v>
      </c>
      <c r="F254" s="311">
        <v>5.0700000000000003</v>
      </c>
      <c r="G254" s="40"/>
      <c r="H254" s="46"/>
    </row>
    <row r="255" s="2" customFormat="1" ht="16.8" customHeight="1">
      <c r="A255" s="40"/>
      <c r="B255" s="46"/>
      <c r="C255" s="310" t="s">
        <v>35</v>
      </c>
      <c r="D255" s="310" t="s">
        <v>3326</v>
      </c>
      <c r="E255" s="19" t="s">
        <v>35</v>
      </c>
      <c r="F255" s="311">
        <v>5.4000000000000004</v>
      </c>
      <c r="G255" s="40"/>
      <c r="H255" s="46"/>
    </row>
    <row r="256" s="2" customFormat="1" ht="16.8" customHeight="1">
      <c r="A256" s="40"/>
      <c r="B256" s="46"/>
      <c r="C256" s="310" t="s">
        <v>35</v>
      </c>
      <c r="D256" s="310" t="s">
        <v>3327</v>
      </c>
      <c r="E256" s="19" t="s">
        <v>35</v>
      </c>
      <c r="F256" s="311">
        <v>4.8499999999999996</v>
      </c>
      <c r="G256" s="40"/>
      <c r="H256" s="46"/>
    </row>
    <row r="257" s="2" customFormat="1" ht="16.8" customHeight="1">
      <c r="A257" s="40"/>
      <c r="B257" s="46"/>
      <c r="C257" s="310" t="s">
        <v>35</v>
      </c>
      <c r="D257" s="310" t="s">
        <v>3328</v>
      </c>
      <c r="E257" s="19" t="s">
        <v>35</v>
      </c>
      <c r="F257" s="311">
        <v>5.2599999999999998</v>
      </c>
      <c r="G257" s="40"/>
      <c r="H257" s="46"/>
    </row>
    <row r="258" s="2" customFormat="1" ht="16.8" customHeight="1">
      <c r="A258" s="40"/>
      <c r="B258" s="46"/>
      <c r="C258" s="310" t="s">
        <v>35</v>
      </c>
      <c r="D258" s="310" t="s">
        <v>3329</v>
      </c>
      <c r="E258" s="19" t="s">
        <v>35</v>
      </c>
      <c r="F258" s="311">
        <v>5.2599999999999998</v>
      </c>
      <c r="G258" s="40"/>
      <c r="H258" s="46"/>
    </row>
    <row r="259" s="2" customFormat="1" ht="16.8" customHeight="1">
      <c r="A259" s="40"/>
      <c r="B259" s="46"/>
      <c r="C259" s="310" t="s">
        <v>35</v>
      </c>
      <c r="D259" s="310" t="s">
        <v>3330</v>
      </c>
      <c r="E259" s="19" t="s">
        <v>35</v>
      </c>
      <c r="F259" s="311">
        <v>7.2800000000000002</v>
      </c>
      <c r="G259" s="40"/>
      <c r="H259" s="46"/>
    </row>
    <row r="260" s="2" customFormat="1" ht="16.8" customHeight="1">
      <c r="A260" s="40"/>
      <c r="B260" s="46"/>
      <c r="C260" s="310" t="s">
        <v>35</v>
      </c>
      <c r="D260" s="310" t="s">
        <v>3331</v>
      </c>
      <c r="E260" s="19" t="s">
        <v>35</v>
      </c>
      <c r="F260" s="311">
        <v>13.699999999999999</v>
      </c>
      <c r="G260" s="40"/>
      <c r="H260" s="46"/>
    </row>
    <row r="261" s="2" customFormat="1" ht="16.8" customHeight="1">
      <c r="A261" s="40"/>
      <c r="B261" s="46"/>
      <c r="C261" s="310" t="s">
        <v>35</v>
      </c>
      <c r="D261" s="310" t="s">
        <v>270</v>
      </c>
      <c r="E261" s="19" t="s">
        <v>35</v>
      </c>
      <c r="F261" s="311">
        <v>54.869999999999997</v>
      </c>
      <c r="G261" s="40"/>
      <c r="H261" s="46"/>
    </row>
    <row r="262" s="2" customFormat="1" ht="16.8" customHeight="1">
      <c r="A262" s="40"/>
      <c r="B262" s="46"/>
      <c r="C262" s="312" t="s">
        <v>3224</v>
      </c>
      <c r="D262" s="40"/>
      <c r="E262" s="40"/>
      <c r="F262" s="40"/>
      <c r="G262" s="40"/>
      <c r="H262" s="46"/>
    </row>
    <row r="263" s="2" customFormat="1">
      <c r="A263" s="40"/>
      <c r="B263" s="46"/>
      <c r="C263" s="310" t="s">
        <v>845</v>
      </c>
      <c r="D263" s="310" t="s">
        <v>3314</v>
      </c>
      <c r="E263" s="19" t="s">
        <v>156</v>
      </c>
      <c r="F263" s="311">
        <v>8.0540000000000003</v>
      </c>
      <c r="G263" s="40"/>
      <c r="H263" s="46"/>
    </row>
    <row r="264" s="2" customFormat="1" ht="16.8" customHeight="1">
      <c r="A264" s="40"/>
      <c r="B264" s="46"/>
      <c r="C264" s="310" t="s">
        <v>869</v>
      </c>
      <c r="D264" s="310" t="s">
        <v>3315</v>
      </c>
      <c r="E264" s="19" t="s">
        <v>156</v>
      </c>
      <c r="F264" s="311">
        <v>8.0540000000000003</v>
      </c>
      <c r="G264" s="40"/>
      <c r="H264" s="46"/>
    </row>
    <row r="265" s="2" customFormat="1">
      <c r="A265" s="40"/>
      <c r="B265" s="46"/>
      <c r="C265" s="310" t="s">
        <v>874</v>
      </c>
      <c r="D265" s="310" t="s">
        <v>3316</v>
      </c>
      <c r="E265" s="19" t="s">
        <v>156</v>
      </c>
      <c r="F265" s="311">
        <v>8.0540000000000003</v>
      </c>
      <c r="G265" s="40"/>
      <c r="H265" s="46"/>
    </row>
    <row r="266" s="2" customFormat="1" ht="16.8" customHeight="1">
      <c r="A266" s="40"/>
      <c r="B266" s="46"/>
      <c r="C266" s="310" t="s">
        <v>889</v>
      </c>
      <c r="D266" s="310" t="s">
        <v>3318</v>
      </c>
      <c r="E266" s="19" t="s">
        <v>402</v>
      </c>
      <c r="F266" s="311">
        <v>0.378</v>
      </c>
      <c r="G266" s="40"/>
      <c r="H266" s="46"/>
    </row>
    <row r="267" s="2" customFormat="1" ht="16.8" customHeight="1">
      <c r="A267" s="40"/>
      <c r="B267" s="46"/>
      <c r="C267" s="310" t="s">
        <v>1337</v>
      </c>
      <c r="D267" s="310" t="s">
        <v>3309</v>
      </c>
      <c r="E267" s="19" t="s">
        <v>117</v>
      </c>
      <c r="F267" s="311">
        <v>511.31999999999999</v>
      </c>
      <c r="G267" s="40"/>
      <c r="H267" s="46"/>
    </row>
    <row r="268" s="2" customFormat="1" ht="16.8" customHeight="1">
      <c r="A268" s="40"/>
      <c r="B268" s="46"/>
      <c r="C268" s="310" t="s">
        <v>1456</v>
      </c>
      <c r="D268" s="310" t="s">
        <v>3310</v>
      </c>
      <c r="E268" s="19" t="s">
        <v>117</v>
      </c>
      <c r="F268" s="311">
        <v>511.31999999999999</v>
      </c>
      <c r="G268" s="40"/>
      <c r="H268" s="46"/>
    </row>
    <row r="269" s="2" customFormat="1" ht="16.8" customHeight="1">
      <c r="A269" s="40"/>
      <c r="B269" s="46"/>
      <c r="C269" s="310" t="s">
        <v>1775</v>
      </c>
      <c r="D269" s="310" t="s">
        <v>3319</v>
      </c>
      <c r="E269" s="19" t="s">
        <v>117</v>
      </c>
      <c r="F269" s="311">
        <v>157.66999999999999</v>
      </c>
      <c r="G269" s="40"/>
      <c r="H269" s="46"/>
    </row>
    <row r="270" s="2" customFormat="1" ht="16.8" customHeight="1">
      <c r="A270" s="40"/>
      <c r="B270" s="46"/>
      <c r="C270" s="310" t="s">
        <v>1781</v>
      </c>
      <c r="D270" s="310" t="s">
        <v>3320</v>
      </c>
      <c r="E270" s="19" t="s">
        <v>117</v>
      </c>
      <c r="F270" s="311">
        <v>157.66999999999999</v>
      </c>
      <c r="G270" s="40"/>
      <c r="H270" s="46"/>
    </row>
    <row r="271" s="2" customFormat="1" ht="16.8" customHeight="1">
      <c r="A271" s="40"/>
      <c r="B271" s="46"/>
      <c r="C271" s="310" t="s">
        <v>1786</v>
      </c>
      <c r="D271" s="310" t="s">
        <v>3321</v>
      </c>
      <c r="E271" s="19" t="s">
        <v>117</v>
      </c>
      <c r="F271" s="311">
        <v>81.150000000000006</v>
      </c>
      <c r="G271" s="40"/>
      <c r="H271" s="46"/>
    </row>
    <row r="272" s="2" customFormat="1">
      <c r="A272" s="40"/>
      <c r="B272" s="46"/>
      <c r="C272" s="310" t="s">
        <v>1810</v>
      </c>
      <c r="D272" s="310" t="s">
        <v>3332</v>
      </c>
      <c r="E272" s="19" t="s">
        <v>117</v>
      </c>
      <c r="F272" s="311">
        <v>76.519999999999996</v>
      </c>
      <c r="G272" s="40"/>
      <c r="H272" s="46"/>
    </row>
    <row r="273" s="2" customFormat="1" ht="16.8" customHeight="1">
      <c r="A273" s="40"/>
      <c r="B273" s="46"/>
      <c r="C273" s="310" t="s">
        <v>1462</v>
      </c>
      <c r="D273" s="310" t="s">
        <v>1463</v>
      </c>
      <c r="E273" s="19" t="s">
        <v>117</v>
      </c>
      <c r="F273" s="311">
        <v>595.94299999999998</v>
      </c>
      <c r="G273" s="40"/>
      <c r="H273" s="46"/>
    </row>
    <row r="274" s="2" customFormat="1" ht="16.8" customHeight="1">
      <c r="A274" s="40"/>
      <c r="B274" s="46"/>
      <c r="C274" s="310" t="s">
        <v>1351</v>
      </c>
      <c r="D274" s="310" t="s">
        <v>1352</v>
      </c>
      <c r="E274" s="19" t="s">
        <v>117</v>
      </c>
      <c r="F274" s="311">
        <v>250.173</v>
      </c>
      <c r="G274" s="40"/>
      <c r="H274" s="46"/>
    </row>
    <row r="275" s="2" customFormat="1" ht="16.8" customHeight="1">
      <c r="A275" s="40"/>
      <c r="B275" s="46"/>
      <c r="C275" s="310" t="s">
        <v>1816</v>
      </c>
      <c r="D275" s="310" t="s">
        <v>1817</v>
      </c>
      <c r="E275" s="19" t="s">
        <v>117</v>
      </c>
      <c r="F275" s="311">
        <v>119.886</v>
      </c>
      <c r="G275" s="40"/>
      <c r="H275" s="46"/>
    </row>
    <row r="276" s="2" customFormat="1" ht="16.8" customHeight="1">
      <c r="A276" s="40"/>
      <c r="B276" s="46"/>
      <c r="C276" s="306" t="s">
        <v>177</v>
      </c>
      <c r="D276" s="307" t="s">
        <v>178</v>
      </c>
      <c r="E276" s="308" t="s">
        <v>124</v>
      </c>
      <c r="F276" s="309">
        <v>88.870000000000005</v>
      </c>
      <c r="G276" s="40"/>
      <c r="H276" s="46"/>
    </row>
    <row r="277" s="2" customFormat="1" ht="16.8" customHeight="1">
      <c r="A277" s="40"/>
      <c r="B277" s="46"/>
      <c r="C277" s="310" t="s">
        <v>35</v>
      </c>
      <c r="D277" s="310" t="s">
        <v>3333</v>
      </c>
      <c r="E277" s="19" t="s">
        <v>35</v>
      </c>
      <c r="F277" s="311">
        <v>6.8499999999999996</v>
      </c>
      <c r="G277" s="40"/>
      <c r="H277" s="46"/>
    </row>
    <row r="278" s="2" customFormat="1" ht="16.8" customHeight="1">
      <c r="A278" s="40"/>
      <c r="B278" s="46"/>
      <c r="C278" s="310" t="s">
        <v>35</v>
      </c>
      <c r="D278" s="310" t="s">
        <v>3334</v>
      </c>
      <c r="E278" s="19" t="s">
        <v>35</v>
      </c>
      <c r="F278" s="311">
        <v>5.7999999999999998</v>
      </c>
      <c r="G278" s="40"/>
      <c r="H278" s="46"/>
    </row>
    <row r="279" s="2" customFormat="1" ht="16.8" customHeight="1">
      <c r="A279" s="40"/>
      <c r="B279" s="46"/>
      <c r="C279" s="310" t="s">
        <v>35</v>
      </c>
      <c r="D279" s="310" t="s">
        <v>3335</v>
      </c>
      <c r="E279" s="19" t="s">
        <v>35</v>
      </c>
      <c r="F279" s="311">
        <v>10</v>
      </c>
      <c r="G279" s="40"/>
      <c r="H279" s="46"/>
    </row>
    <row r="280" s="2" customFormat="1" ht="16.8" customHeight="1">
      <c r="A280" s="40"/>
      <c r="B280" s="46"/>
      <c r="C280" s="310" t="s">
        <v>35</v>
      </c>
      <c r="D280" s="310" t="s">
        <v>3336</v>
      </c>
      <c r="E280" s="19" t="s">
        <v>35</v>
      </c>
      <c r="F280" s="311">
        <v>13.1</v>
      </c>
      <c r="G280" s="40"/>
      <c r="H280" s="46"/>
    </row>
    <row r="281" s="2" customFormat="1" ht="16.8" customHeight="1">
      <c r="A281" s="40"/>
      <c r="B281" s="46"/>
      <c r="C281" s="310" t="s">
        <v>35</v>
      </c>
      <c r="D281" s="310" t="s">
        <v>3337</v>
      </c>
      <c r="E281" s="19" t="s">
        <v>35</v>
      </c>
      <c r="F281" s="311">
        <v>14.300000000000001</v>
      </c>
      <c r="G281" s="40"/>
      <c r="H281" s="46"/>
    </row>
    <row r="282" s="2" customFormat="1" ht="16.8" customHeight="1">
      <c r="A282" s="40"/>
      <c r="B282" s="46"/>
      <c r="C282" s="310" t="s">
        <v>35</v>
      </c>
      <c r="D282" s="310" t="s">
        <v>3338</v>
      </c>
      <c r="E282" s="19" t="s">
        <v>35</v>
      </c>
      <c r="F282" s="311">
        <v>9</v>
      </c>
      <c r="G282" s="40"/>
      <c r="H282" s="46"/>
    </row>
    <row r="283" s="2" customFormat="1" ht="16.8" customHeight="1">
      <c r="A283" s="40"/>
      <c r="B283" s="46"/>
      <c r="C283" s="310" t="s">
        <v>35</v>
      </c>
      <c r="D283" s="310" t="s">
        <v>3339</v>
      </c>
      <c r="E283" s="19" t="s">
        <v>35</v>
      </c>
      <c r="F283" s="311">
        <v>9.5</v>
      </c>
      <c r="G283" s="40"/>
      <c r="H283" s="46"/>
    </row>
    <row r="284" s="2" customFormat="1" ht="16.8" customHeight="1">
      <c r="A284" s="40"/>
      <c r="B284" s="46"/>
      <c r="C284" s="310" t="s">
        <v>35</v>
      </c>
      <c r="D284" s="310" t="s">
        <v>3340</v>
      </c>
      <c r="E284" s="19" t="s">
        <v>35</v>
      </c>
      <c r="F284" s="311">
        <v>9.5</v>
      </c>
      <c r="G284" s="40"/>
      <c r="H284" s="46"/>
    </row>
    <row r="285" s="2" customFormat="1" ht="16.8" customHeight="1">
      <c r="A285" s="40"/>
      <c r="B285" s="46"/>
      <c r="C285" s="310" t="s">
        <v>35</v>
      </c>
      <c r="D285" s="310" t="s">
        <v>3341</v>
      </c>
      <c r="E285" s="19" t="s">
        <v>35</v>
      </c>
      <c r="F285" s="311">
        <v>10.82</v>
      </c>
      <c r="G285" s="40"/>
      <c r="H285" s="46"/>
    </row>
    <row r="286" s="2" customFormat="1" ht="16.8" customHeight="1">
      <c r="A286" s="40"/>
      <c r="B286" s="46"/>
      <c r="C286" s="310" t="s">
        <v>35</v>
      </c>
      <c r="D286" s="310" t="s">
        <v>270</v>
      </c>
      <c r="E286" s="19" t="s">
        <v>35</v>
      </c>
      <c r="F286" s="311">
        <v>88.870000000000005</v>
      </c>
      <c r="G286" s="40"/>
      <c r="H286" s="46"/>
    </row>
    <row r="287" s="2" customFormat="1" ht="16.8" customHeight="1">
      <c r="A287" s="40"/>
      <c r="B287" s="46"/>
      <c r="C287" s="312" t="s">
        <v>3224</v>
      </c>
      <c r="D287" s="40"/>
      <c r="E287" s="40"/>
      <c r="F287" s="40"/>
      <c r="G287" s="40"/>
      <c r="H287" s="46"/>
    </row>
    <row r="288" s="2" customFormat="1">
      <c r="A288" s="40"/>
      <c r="B288" s="46"/>
      <c r="C288" s="310" t="s">
        <v>910</v>
      </c>
      <c r="D288" s="310" t="s">
        <v>3312</v>
      </c>
      <c r="E288" s="19" t="s">
        <v>124</v>
      </c>
      <c r="F288" s="311">
        <v>356.97000000000003</v>
      </c>
      <c r="G288" s="40"/>
      <c r="H288" s="46"/>
    </row>
    <row r="289" s="2" customFormat="1" ht="16.8" customHeight="1">
      <c r="A289" s="40"/>
      <c r="B289" s="46"/>
      <c r="C289" s="306" t="s">
        <v>180</v>
      </c>
      <c r="D289" s="307" t="s">
        <v>181</v>
      </c>
      <c r="E289" s="308" t="s">
        <v>117</v>
      </c>
      <c r="F289" s="309">
        <v>13.65</v>
      </c>
      <c r="G289" s="40"/>
      <c r="H289" s="46"/>
    </row>
    <row r="290" s="2" customFormat="1" ht="16.8" customHeight="1">
      <c r="A290" s="40"/>
      <c r="B290" s="46"/>
      <c r="C290" s="310" t="s">
        <v>35</v>
      </c>
      <c r="D290" s="310" t="s">
        <v>3342</v>
      </c>
      <c r="E290" s="19" t="s">
        <v>35</v>
      </c>
      <c r="F290" s="311">
        <v>13.65</v>
      </c>
      <c r="G290" s="40"/>
      <c r="H290" s="46"/>
    </row>
    <row r="291" s="2" customFormat="1" ht="16.8" customHeight="1">
      <c r="A291" s="40"/>
      <c r="B291" s="46"/>
      <c r="C291" s="310" t="s">
        <v>35</v>
      </c>
      <c r="D291" s="310" t="s">
        <v>270</v>
      </c>
      <c r="E291" s="19" t="s">
        <v>35</v>
      </c>
      <c r="F291" s="311">
        <v>13.65</v>
      </c>
      <c r="G291" s="40"/>
      <c r="H291" s="46"/>
    </row>
    <row r="292" s="2" customFormat="1" ht="16.8" customHeight="1">
      <c r="A292" s="40"/>
      <c r="B292" s="46"/>
      <c r="C292" s="312" t="s">
        <v>3224</v>
      </c>
      <c r="D292" s="40"/>
      <c r="E292" s="40"/>
      <c r="F292" s="40"/>
      <c r="G292" s="40"/>
      <c r="H292" s="46"/>
    </row>
    <row r="293" s="2" customFormat="1" ht="16.8" customHeight="1">
      <c r="A293" s="40"/>
      <c r="B293" s="46"/>
      <c r="C293" s="310" t="s">
        <v>1775</v>
      </c>
      <c r="D293" s="310" t="s">
        <v>3319</v>
      </c>
      <c r="E293" s="19" t="s">
        <v>117</v>
      </c>
      <c r="F293" s="311">
        <v>157.66999999999999</v>
      </c>
      <c r="G293" s="40"/>
      <c r="H293" s="46"/>
    </row>
    <row r="294" s="2" customFormat="1" ht="16.8" customHeight="1">
      <c r="A294" s="40"/>
      <c r="B294" s="46"/>
      <c r="C294" s="310" t="s">
        <v>1781</v>
      </c>
      <c r="D294" s="310" t="s">
        <v>3320</v>
      </c>
      <c r="E294" s="19" t="s">
        <v>117</v>
      </c>
      <c r="F294" s="311">
        <v>157.66999999999999</v>
      </c>
      <c r="G294" s="40"/>
      <c r="H294" s="46"/>
    </row>
    <row r="295" s="2" customFormat="1" ht="16.8" customHeight="1">
      <c r="A295" s="40"/>
      <c r="B295" s="46"/>
      <c r="C295" s="310" t="s">
        <v>1786</v>
      </c>
      <c r="D295" s="310" t="s">
        <v>3321</v>
      </c>
      <c r="E295" s="19" t="s">
        <v>117</v>
      </c>
      <c r="F295" s="311">
        <v>81.150000000000006</v>
      </c>
      <c r="G295" s="40"/>
      <c r="H295" s="46"/>
    </row>
    <row r="296" s="2" customFormat="1">
      <c r="A296" s="40"/>
      <c r="B296" s="46"/>
      <c r="C296" s="310" t="s">
        <v>1810</v>
      </c>
      <c r="D296" s="310" t="s">
        <v>3332</v>
      </c>
      <c r="E296" s="19" t="s">
        <v>117</v>
      </c>
      <c r="F296" s="311">
        <v>76.519999999999996</v>
      </c>
      <c r="G296" s="40"/>
      <c r="H296" s="46"/>
    </row>
    <row r="297" s="2" customFormat="1" ht="16.8" customHeight="1">
      <c r="A297" s="40"/>
      <c r="B297" s="46"/>
      <c r="C297" s="310" t="s">
        <v>1816</v>
      </c>
      <c r="D297" s="310" t="s">
        <v>1817</v>
      </c>
      <c r="E297" s="19" t="s">
        <v>117</v>
      </c>
      <c r="F297" s="311">
        <v>119.886</v>
      </c>
      <c r="G297" s="40"/>
      <c r="H297" s="46"/>
    </row>
    <row r="298" s="2" customFormat="1" ht="16.8" customHeight="1">
      <c r="A298" s="40"/>
      <c r="B298" s="46"/>
      <c r="C298" s="306" t="s">
        <v>183</v>
      </c>
      <c r="D298" s="307" t="s">
        <v>184</v>
      </c>
      <c r="E298" s="308" t="s">
        <v>117</v>
      </c>
      <c r="F298" s="309">
        <v>64.260000000000005</v>
      </c>
      <c r="G298" s="40"/>
      <c r="H298" s="46"/>
    </row>
    <row r="299" s="2" customFormat="1" ht="16.8" customHeight="1">
      <c r="A299" s="40"/>
      <c r="B299" s="46"/>
      <c r="C299" s="310" t="s">
        <v>35</v>
      </c>
      <c r="D299" s="310" t="s">
        <v>3343</v>
      </c>
      <c r="E299" s="19" t="s">
        <v>35</v>
      </c>
      <c r="F299" s="311">
        <v>30.859999999999999</v>
      </c>
      <c r="G299" s="40"/>
      <c r="H299" s="46"/>
    </row>
    <row r="300" s="2" customFormat="1" ht="16.8" customHeight="1">
      <c r="A300" s="40"/>
      <c r="B300" s="46"/>
      <c r="C300" s="310" t="s">
        <v>35</v>
      </c>
      <c r="D300" s="310" t="s">
        <v>3344</v>
      </c>
      <c r="E300" s="19" t="s">
        <v>35</v>
      </c>
      <c r="F300" s="311">
        <v>10.9</v>
      </c>
      <c r="G300" s="40"/>
      <c r="H300" s="46"/>
    </row>
    <row r="301" s="2" customFormat="1" ht="16.8" customHeight="1">
      <c r="A301" s="40"/>
      <c r="B301" s="46"/>
      <c r="C301" s="310" t="s">
        <v>35</v>
      </c>
      <c r="D301" s="310" t="s">
        <v>3345</v>
      </c>
      <c r="E301" s="19" t="s">
        <v>35</v>
      </c>
      <c r="F301" s="311">
        <v>10.9</v>
      </c>
      <c r="G301" s="40"/>
      <c r="H301" s="46"/>
    </row>
    <row r="302" s="2" customFormat="1" ht="16.8" customHeight="1">
      <c r="A302" s="40"/>
      <c r="B302" s="46"/>
      <c r="C302" s="310" t="s">
        <v>35</v>
      </c>
      <c r="D302" s="310" t="s">
        <v>3346</v>
      </c>
      <c r="E302" s="19" t="s">
        <v>35</v>
      </c>
      <c r="F302" s="311">
        <v>6.5</v>
      </c>
      <c r="G302" s="40"/>
      <c r="H302" s="46"/>
    </row>
    <row r="303" s="2" customFormat="1" ht="16.8" customHeight="1">
      <c r="A303" s="40"/>
      <c r="B303" s="46"/>
      <c r="C303" s="310" t="s">
        <v>35</v>
      </c>
      <c r="D303" s="310" t="s">
        <v>3347</v>
      </c>
      <c r="E303" s="19" t="s">
        <v>35</v>
      </c>
      <c r="F303" s="311">
        <v>5.0999999999999996</v>
      </c>
      <c r="G303" s="40"/>
      <c r="H303" s="46"/>
    </row>
    <row r="304" s="2" customFormat="1" ht="16.8" customHeight="1">
      <c r="A304" s="40"/>
      <c r="B304" s="46"/>
      <c r="C304" s="310" t="s">
        <v>35</v>
      </c>
      <c r="D304" s="310" t="s">
        <v>270</v>
      </c>
      <c r="E304" s="19" t="s">
        <v>35</v>
      </c>
      <c r="F304" s="311">
        <v>64.260000000000005</v>
      </c>
      <c r="G304" s="40"/>
      <c r="H304" s="46"/>
    </row>
    <row r="305" s="2" customFormat="1" ht="16.8" customHeight="1">
      <c r="A305" s="40"/>
      <c r="B305" s="46"/>
      <c r="C305" s="312" t="s">
        <v>3224</v>
      </c>
      <c r="D305" s="40"/>
      <c r="E305" s="40"/>
      <c r="F305" s="40"/>
      <c r="G305" s="40"/>
      <c r="H305" s="46"/>
    </row>
    <row r="306" s="2" customFormat="1">
      <c r="A306" s="40"/>
      <c r="B306" s="46"/>
      <c r="C306" s="310" t="s">
        <v>845</v>
      </c>
      <c r="D306" s="310" t="s">
        <v>3314</v>
      </c>
      <c r="E306" s="19" t="s">
        <v>156</v>
      </c>
      <c r="F306" s="311">
        <v>8.0540000000000003</v>
      </c>
      <c r="G306" s="40"/>
      <c r="H306" s="46"/>
    </row>
    <row r="307" s="2" customFormat="1" ht="16.8" customHeight="1">
      <c r="A307" s="40"/>
      <c r="B307" s="46"/>
      <c r="C307" s="310" t="s">
        <v>869</v>
      </c>
      <c r="D307" s="310" t="s">
        <v>3315</v>
      </c>
      <c r="E307" s="19" t="s">
        <v>156</v>
      </c>
      <c r="F307" s="311">
        <v>8.0540000000000003</v>
      </c>
      <c r="G307" s="40"/>
      <c r="H307" s="46"/>
    </row>
    <row r="308" s="2" customFormat="1">
      <c r="A308" s="40"/>
      <c r="B308" s="46"/>
      <c r="C308" s="310" t="s">
        <v>874</v>
      </c>
      <c r="D308" s="310" t="s">
        <v>3316</v>
      </c>
      <c r="E308" s="19" t="s">
        <v>156</v>
      </c>
      <c r="F308" s="311">
        <v>8.0540000000000003</v>
      </c>
      <c r="G308" s="40"/>
      <c r="H308" s="46"/>
    </row>
    <row r="309" s="2" customFormat="1" ht="16.8" customHeight="1">
      <c r="A309" s="40"/>
      <c r="B309" s="46"/>
      <c r="C309" s="310" t="s">
        <v>889</v>
      </c>
      <c r="D309" s="310" t="s">
        <v>3318</v>
      </c>
      <c r="E309" s="19" t="s">
        <v>402</v>
      </c>
      <c r="F309" s="311">
        <v>0.378</v>
      </c>
      <c r="G309" s="40"/>
      <c r="H309" s="46"/>
    </row>
    <row r="310" s="2" customFormat="1" ht="16.8" customHeight="1">
      <c r="A310" s="40"/>
      <c r="B310" s="46"/>
      <c r="C310" s="310" t="s">
        <v>1337</v>
      </c>
      <c r="D310" s="310" t="s">
        <v>3309</v>
      </c>
      <c r="E310" s="19" t="s">
        <v>117</v>
      </c>
      <c r="F310" s="311">
        <v>511.31999999999999</v>
      </c>
      <c r="G310" s="40"/>
      <c r="H310" s="46"/>
    </row>
    <row r="311" s="2" customFormat="1" ht="16.8" customHeight="1">
      <c r="A311" s="40"/>
      <c r="B311" s="46"/>
      <c r="C311" s="310" t="s">
        <v>1456</v>
      </c>
      <c r="D311" s="310" t="s">
        <v>3310</v>
      </c>
      <c r="E311" s="19" t="s">
        <v>117</v>
      </c>
      <c r="F311" s="311">
        <v>511.31999999999999</v>
      </c>
      <c r="G311" s="40"/>
      <c r="H311" s="46"/>
    </row>
    <row r="312" s="2" customFormat="1" ht="16.8" customHeight="1">
      <c r="A312" s="40"/>
      <c r="B312" s="46"/>
      <c r="C312" s="310" t="s">
        <v>1848</v>
      </c>
      <c r="D312" s="310" t="s">
        <v>3348</v>
      </c>
      <c r="E312" s="19" t="s">
        <v>117</v>
      </c>
      <c r="F312" s="311">
        <v>266.62</v>
      </c>
      <c r="G312" s="40"/>
      <c r="H312" s="46"/>
    </row>
    <row r="313" s="2" customFormat="1" ht="16.8" customHeight="1">
      <c r="A313" s="40"/>
      <c r="B313" s="46"/>
      <c r="C313" s="310" t="s">
        <v>1854</v>
      </c>
      <c r="D313" s="310" t="s">
        <v>3349</v>
      </c>
      <c r="E313" s="19" t="s">
        <v>117</v>
      </c>
      <c r="F313" s="311">
        <v>266.62</v>
      </c>
      <c r="G313" s="40"/>
      <c r="H313" s="46"/>
    </row>
    <row r="314" s="2" customFormat="1">
      <c r="A314" s="40"/>
      <c r="B314" s="46"/>
      <c r="C314" s="310" t="s">
        <v>1859</v>
      </c>
      <c r="D314" s="310" t="s">
        <v>3350</v>
      </c>
      <c r="E314" s="19" t="s">
        <v>117</v>
      </c>
      <c r="F314" s="311">
        <v>133.31</v>
      </c>
      <c r="G314" s="40"/>
      <c r="H314" s="46"/>
    </row>
    <row r="315" s="2" customFormat="1" ht="16.8" customHeight="1">
      <c r="A315" s="40"/>
      <c r="B315" s="46"/>
      <c r="C315" s="310" t="s">
        <v>1870</v>
      </c>
      <c r="D315" s="310" t="s">
        <v>3351</v>
      </c>
      <c r="E315" s="19" t="s">
        <v>117</v>
      </c>
      <c r="F315" s="311">
        <v>133.31</v>
      </c>
      <c r="G315" s="40"/>
      <c r="H315" s="46"/>
    </row>
    <row r="316" s="2" customFormat="1" ht="16.8" customHeight="1">
      <c r="A316" s="40"/>
      <c r="B316" s="46"/>
      <c r="C316" s="310" t="s">
        <v>1462</v>
      </c>
      <c r="D316" s="310" t="s">
        <v>1463</v>
      </c>
      <c r="E316" s="19" t="s">
        <v>117</v>
      </c>
      <c r="F316" s="311">
        <v>595.94299999999998</v>
      </c>
      <c r="G316" s="40"/>
      <c r="H316" s="46"/>
    </row>
    <row r="317" s="2" customFormat="1" ht="16.8" customHeight="1">
      <c r="A317" s="40"/>
      <c r="B317" s="46"/>
      <c r="C317" s="310" t="s">
        <v>1351</v>
      </c>
      <c r="D317" s="310" t="s">
        <v>1352</v>
      </c>
      <c r="E317" s="19" t="s">
        <v>117</v>
      </c>
      <c r="F317" s="311">
        <v>250.173</v>
      </c>
      <c r="G317" s="40"/>
      <c r="H317" s="46"/>
    </row>
    <row r="318" s="2" customFormat="1">
      <c r="A318" s="40"/>
      <c r="B318" s="46"/>
      <c r="C318" s="310" t="s">
        <v>1875</v>
      </c>
      <c r="D318" s="310" t="s">
        <v>1876</v>
      </c>
      <c r="E318" s="19" t="s">
        <v>117</v>
      </c>
      <c r="F318" s="311">
        <v>159.97200000000001</v>
      </c>
      <c r="G318" s="40"/>
      <c r="H318" s="46"/>
    </row>
    <row r="319" s="2" customFormat="1" ht="16.8" customHeight="1">
      <c r="A319" s="40"/>
      <c r="B319" s="46"/>
      <c r="C319" s="306" t="s">
        <v>186</v>
      </c>
      <c r="D319" s="307" t="s">
        <v>187</v>
      </c>
      <c r="E319" s="308" t="s">
        <v>124</v>
      </c>
      <c r="F319" s="309">
        <v>139.09999999999999</v>
      </c>
      <c r="G319" s="40"/>
      <c r="H319" s="46"/>
    </row>
    <row r="320" s="2" customFormat="1" ht="16.8" customHeight="1">
      <c r="A320" s="40"/>
      <c r="B320" s="46"/>
      <c r="C320" s="310" t="s">
        <v>35</v>
      </c>
      <c r="D320" s="310" t="s">
        <v>3352</v>
      </c>
      <c r="E320" s="19" t="s">
        <v>35</v>
      </c>
      <c r="F320" s="311">
        <v>38.5</v>
      </c>
      <c r="G320" s="40"/>
      <c r="H320" s="46"/>
    </row>
    <row r="321" s="2" customFormat="1" ht="16.8" customHeight="1">
      <c r="A321" s="40"/>
      <c r="B321" s="46"/>
      <c r="C321" s="310" t="s">
        <v>35</v>
      </c>
      <c r="D321" s="310" t="s">
        <v>3353</v>
      </c>
      <c r="E321" s="19" t="s">
        <v>35</v>
      </c>
      <c r="F321" s="311">
        <v>13.699999999999999</v>
      </c>
      <c r="G321" s="40"/>
      <c r="H321" s="46"/>
    </row>
    <row r="322" s="2" customFormat="1" ht="16.8" customHeight="1">
      <c r="A322" s="40"/>
      <c r="B322" s="46"/>
      <c r="C322" s="310" t="s">
        <v>35</v>
      </c>
      <c r="D322" s="310" t="s">
        <v>3354</v>
      </c>
      <c r="E322" s="19" t="s">
        <v>35</v>
      </c>
      <c r="F322" s="311">
        <v>13.699999999999999</v>
      </c>
      <c r="G322" s="40"/>
      <c r="H322" s="46"/>
    </row>
    <row r="323" s="2" customFormat="1" ht="16.8" customHeight="1">
      <c r="A323" s="40"/>
      <c r="B323" s="46"/>
      <c r="C323" s="310" t="s">
        <v>35</v>
      </c>
      <c r="D323" s="310" t="s">
        <v>3355</v>
      </c>
      <c r="E323" s="19" t="s">
        <v>35</v>
      </c>
      <c r="F323" s="311">
        <v>10.300000000000001</v>
      </c>
      <c r="G323" s="40"/>
      <c r="H323" s="46"/>
    </row>
    <row r="324" s="2" customFormat="1" ht="16.8" customHeight="1">
      <c r="A324" s="40"/>
      <c r="B324" s="46"/>
      <c r="C324" s="310" t="s">
        <v>35</v>
      </c>
      <c r="D324" s="310" t="s">
        <v>3356</v>
      </c>
      <c r="E324" s="19" t="s">
        <v>35</v>
      </c>
      <c r="F324" s="311">
        <v>9.3000000000000007</v>
      </c>
      <c r="G324" s="40"/>
      <c r="H324" s="46"/>
    </row>
    <row r="325" s="2" customFormat="1" ht="16.8" customHeight="1">
      <c r="A325" s="40"/>
      <c r="B325" s="46"/>
      <c r="C325" s="310" t="s">
        <v>35</v>
      </c>
      <c r="D325" s="310" t="s">
        <v>3357</v>
      </c>
      <c r="E325" s="19" t="s">
        <v>35</v>
      </c>
      <c r="F325" s="311">
        <v>9.4000000000000004</v>
      </c>
      <c r="G325" s="40"/>
      <c r="H325" s="46"/>
    </row>
    <row r="326" s="2" customFormat="1" ht="16.8" customHeight="1">
      <c r="A326" s="40"/>
      <c r="B326" s="46"/>
      <c r="C326" s="310" t="s">
        <v>35</v>
      </c>
      <c r="D326" s="310" t="s">
        <v>3358</v>
      </c>
      <c r="E326" s="19" t="s">
        <v>35</v>
      </c>
      <c r="F326" s="311">
        <v>44.200000000000003</v>
      </c>
      <c r="G326" s="40"/>
      <c r="H326" s="46"/>
    </row>
    <row r="327" s="2" customFormat="1" ht="16.8" customHeight="1">
      <c r="A327" s="40"/>
      <c r="B327" s="46"/>
      <c r="C327" s="310" t="s">
        <v>35</v>
      </c>
      <c r="D327" s="310" t="s">
        <v>270</v>
      </c>
      <c r="E327" s="19" t="s">
        <v>35</v>
      </c>
      <c r="F327" s="311">
        <v>139.09999999999999</v>
      </c>
      <c r="G327" s="40"/>
      <c r="H327" s="46"/>
    </row>
    <row r="328" s="2" customFormat="1" ht="16.8" customHeight="1">
      <c r="A328" s="40"/>
      <c r="B328" s="46"/>
      <c r="C328" s="312" t="s">
        <v>3224</v>
      </c>
      <c r="D328" s="40"/>
      <c r="E328" s="40"/>
      <c r="F328" s="40"/>
      <c r="G328" s="40"/>
      <c r="H328" s="46"/>
    </row>
    <row r="329" s="2" customFormat="1">
      <c r="A329" s="40"/>
      <c r="B329" s="46"/>
      <c r="C329" s="310" t="s">
        <v>910</v>
      </c>
      <c r="D329" s="310" t="s">
        <v>3312</v>
      </c>
      <c r="E329" s="19" t="s">
        <v>124</v>
      </c>
      <c r="F329" s="311">
        <v>356.97000000000003</v>
      </c>
      <c r="G329" s="40"/>
      <c r="H329" s="46"/>
    </row>
    <row r="330" s="2" customFormat="1" ht="16.8" customHeight="1">
      <c r="A330" s="40"/>
      <c r="B330" s="46"/>
      <c r="C330" s="310" t="s">
        <v>1887</v>
      </c>
      <c r="D330" s="310" t="s">
        <v>3359</v>
      </c>
      <c r="E330" s="19" t="s">
        <v>124</v>
      </c>
      <c r="F330" s="311">
        <v>139.09999999999999</v>
      </c>
      <c r="G330" s="40"/>
      <c r="H330" s="46"/>
    </row>
    <row r="331" s="2" customFormat="1" ht="16.8" customHeight="1">
      <c r="A331" s="40"/>
      <c r="B331" s="46"/>
      <c r="C331" s="306" t="s">
        <v>190</v>
      </c>
      <c r="D331" s="307" t="s">
        <v>191</v>
      </c>
      <c r="E331" s="308" t="s">
        <v>117</v>
      </c>
      <c r="F331" s="309">
        <v>61.350000000000001</v>
      </c>
      <c r="G331" s="40"/>
      <c r="H331" s="46"/>
    </row>
    <row r="332" s="2" customFormat="1" ht="16.8" customHeight="1">
      <c r="A332" s="40"/>
      <c r="B332" s="46"/>
      <c r="C332" s="310" t="s">
        <v>35</v>
      </c>
      <c r="D332" s="310" t="s">
        <v>3360</v>
      </c>
      <c r="E332" s="19" t="s">
        <v>35</v>
      </c>
      <c r="F332" s="311">
        <v>4.5999999999999996</v>
      </c>
      <c r="G332" s="40"/>
      <c r="H332" s="46"/>
    </row>
    <row r="333" s="2" customFormat="1" ht="16.8" customHeight="1">
      <c r="A333" s="40"/>
      <c r="B333" s="46"/>
      <c r="C333" s="310" t="s">
        <v>35</v>
      </c>
      <c r="D333" s="310" t="s">
        <v>3361</v>
      </c>
      <c r="E333" s="19" t="s">
        <v>35</v>
      </c>
      <c r="F333" s="311">
        <v>56.75</v>
      </c>
      <c r="G333" s="40"/>
      <c r="H333" s="46"/>
    </row>
    <row r="334" s="2" customFormat="1" ht="16.8" customHeight="1">
      <c r="A334" s="40"/>
      <c r="B334" s="46"/>
      <c r="C334" s="310" t="s">
        <v>35</v>
      </c>
      <c r="D334" s="310" t="s">
        <v>270</v>
      </c>
      <c r="E334" s="19" t="s">
        <v>35</v>
      </c>
      <c r="F334" s="311">
        <v>61.350000000000001</v>
      </c>
      <c r="G334" s="40"/>
      <c r="H334" s="46"/>
    </row>
    <row r="335" s="2" customFormat="1" ht="16.8" customHeight="1">
      <c r="A335" s="40"/>
      <c r="B335" s="46"/>
      <c r="C335" s="312" t="s">
        <v>3224</v>
      </c>
      <c r="D335" s="40"/>
      <c r="E335" s="40"/>
      <c r="F335" s="40"/>
      <c r="G335" s="40"/>
      <c r="H335" s="46"/>
    </row>
    <row r="336" s="2" customFormat="1" ht="16.8" customHeight="1">
      <c r="A336" s="40"/>
      <c r="B336" s="46"/>
      <c r="C336" s="310" t="s">
        <v>1848</v>
      </c>
      <c r="D336" s="310" t="s">
        <v>3348</v>
      </c>
      <c r="E336" s="19" t="s">
        <v>117</v>
      </c>
      <c r="F336" s="311">
        <v>266.62</v>
      </c>
      <c r="G336" s="40"/>
      <c r="H336" s="46"/>
    </row>
    <row r="337" s="2" customFormat="1" ht="16.8" customHeight="1">
      <c r="A337" s="40"/>
      <c r="B337" s="46"/>
      <c r="C337" s="310" t="s">
        <v>1854</v>
      </c>
      <c r="D337" s="310" t="s">
        <v>3349</v>
      </c>
      <c r="E337" s="19" t="s">
        <v>117</v>
      </c>
      <c r="F337" s="311">
        <v>266.62</v>
      </c>
      <c r="G337" s="40"/>
      <c r="H337" s="46"/>
    </row>
    <row r="338" s="2" customFormat="1">
      <c r="A338" s="40"/>
      <c r="B338" s="46"/>
      <c r="C338" s="310" t="s">
        <v>1859</v>
      </c>
      <c r="D338" s="310" t="s">
        <v>3350</v>
      </c>
      <c r="E338" s="19" t="s">
        <v>117</v>
      </c>
      <c r="F338" s="311">
        <v>133.31</v>
      </c>
      <c r="G338" s="40"/>
      <c r="H338" s="46"/>
    </row>
    <row r="339" s="2" customFormat="1" ht="16.8" customHeight="1">
      <c r="A339" s="40"/>
      <c r="B339" s="46"/>
      <c r="C339" s="310" t="s">
        <v>1870</v>
      </c>
      <c r="D339" s="310" t="s">
        <v>3351</v>
      </c>
      <c r="E339" s="19" t="s">
        <v>117</v>
      </c>
      <c r="F339" s="311">
        <v>133.31</v>
      </c>
      <c r="G339" s="40"/>
      <c r="H339" s="46"/>
    </row>
    <row r="340" s="2" customFormat="1">
      <c r="A340" s="40"/>
      <c r="B340" s="46"/>
      <c r="C340" s="310" t="s">
        <v>1875</v>
      </c>
      <c r="D340" s="310" t="s">
        <v>1876</v>
      </c>
      <c r="E340" s="19" t="s">
        <v>117</v>
      </c>
      <c r="F340" s="311">
        <v>159.97200000000001</v>
      </c>
      <c r="G340" s="40"/>
      <c r="H340" s="46"/>
    </row>
    <row r="341" s="2" customFormat="1" ht="16.8" customHeight="1">
      <c r="A341" s="40"/>
      <c r="B341" s="46"/>
      <c r="C341" s="306" t="s">
        <v>193</v>
      </c>
      <c r="D341" s="307" t="s">
        <v>194</v>
      </c>
      <c r="E341" s="308" t="s">
        <v>117</v>
      </c>
      <c r="F341" s="309">
        <v>11.300000000000001</v>
      </c>
      <c r="G341" s="40"/>
      <c r="H341" s="46"/>
    </row>
    <row r="342" s="2" customFormat="1" ht="16.8" customHeight="1">
      <c r="A342" s="40"/>
      <c r="B342" s="46"/>
      <c r="C342" s="310" t="s">
        <v>35</v>
      </c>
      <c r="D342" s="310" t="s">
        <v>3362</v>
      </c>
      <c r="E342" s="19" t="s">
        <v>35</v>
      </c>
      <c r="F342" s="311">
        <v>11.300000000000001</v>
      </c>
      <c r="G342" s="40"/>
      <c r="H342" s="46"/>
    </row>
    <row r="343" s="2" customFormat="1" ht="16.8" customHeight="1">
      <c r="A343" s="40"/>
      <c r="B343" s="46"/>
      <c r="C343" s="310" t="s">
        <v>35</v>
      </c>
      <c r="D343" s="310" t="s">
        <v>270</v>
      </c>
      <c r="E343" s="19" t="s">
        <v>35</v>
      </c>
      <c r="F343" s="311">
        <v>11.300000000000001</v>
      </c>
      <c r="G343" s="40"/>
      <c r="H343" s="46"/>
    </row>
    <row r="344" s="2" customFormat="1" ht="16.8" customHeight="1">
      <c r="A344" s="40"/>
      <c r="B344" s="46"/>
      <c r="C344" s="312" t="s">
        <v>3224</v>
      </c>
      <c r="D344" s="40"/>
      <c r="E344" s="40"/>
      <c r="F344" s="40"/>
      <c r="G344" s="40"/>
      <c r="H344" s="46"/>
    </row>
    <row r="345" s="2" customFormat="1" ht="16.8" customHeight="1">
      <c r="A345" s="40"/>
      <c r="B345" s="46"/>
      <c r="C345" s="310" t="s">
        <v>433</v>
      </c>
      <c r="D345" s="310" t="s">
        <v>3363</v>
      </c>
      <c r="E345" s="19" t="s">
        <v>156</v>
      </c>
      <c r="F345" s="311">
        <v>1.1299999999999999</v>
      </c>
      <c r="G345" s="40"/>
      <c r="H345" s="46"/>
    </row>
    <row r="346" s="2" customFormat="1" ht="16.8" customHeight="1">
      <c r="A346" s="40"/>
      <c r="B346" s="46"/>
      <c r="C346" s="310" t="s">
        <v>630</v>
      </c>
      <c r="D346" s="310" t="s">
        <v>3364</v>
      </c>
      <c r="E346" s="19" t="s">
        <v>117</v>
      </c>
      <c r="F346" s="311">
        <v>11.300000000000001</v>
      </c>
      <c r="G346" s="40"/>
      <c r="H346" s="46"/>
    </row>
    <row r="347" s="2" customFormat="1" ht="16.8" customHeight="1">
      <c r="A347" s="40"/>
      <c r="B347" s="46"/>
      <c r="C347" s="310" t="s">
        <v>635</v>
      </c>
      <c r="D347" s="310" t="s">
        <v>636</v>
      </c>
      <c r="E347" s="19" t="s">
        <v>117</v>
      </c>
      <c r="F347" s="311">
        <v>12.43</v>
      </c>
      <c r="G347" s="40"/>
      <c r="H347" s="46"/>
    </row>
    <row r="348" s="2" customFormat="1" ht="16.8" customHeight="1">
      <c r="A348" s="40"/>
      <c r="B348" s="46"/>
      <c r="C348" s="306" t="s">
        <v>196</v>
      </c>
      <c r="D348" s="307" t="s">
        <v>175</v>
      </c>
      <c r="E348" s="308" t="s">
        <v>117</v>
      </c>
      <c r="F348" s="309">
        <v>8</v>
      </c>
      <c r="G348" s="40"/>
      <c r="H348" s="46"/>
    </row>
    <row r="349" s="2" customFormat="1" ht="16.8" customHeight="1">
      <c r="A349" s="40"/>
      <c r="B349" s="46"/>
      <c r="C349" s="310" t="s">
        <v>35</v>
      </c>
      <c r="D349" s="310" t="s">
        <v>3365</v>
      </c>
      <c r="E349" s="19" t="s">
        <v>35</v>
      </c>
      <c r="F349" s="311">
        <v>8</v>
      </c>
      <c r="G349" s="40"/>
      <c r="H349" s="46"/>
    </row>
    <row r="350" s="2" customFormat="1" ht="16.8" customHeight="1">
      <c r="A350" s="40"/>
      <c r="B350" s="46"/>
      <c r="C350" s="310" t="s">
        <v>35</v>
      </c>
      <c r="D350" s="310" t="s">
        <v>270</v>
      </c>
      <c r="E350" s="19" t="s">
        <v>35</v>
      </c>
      <c r="F350" s="311">
        <v>8</v>
      </c>
      <c r="G350" s="40"/>
      <c r="H350" s="46"/>
    </row>
    <row r="351" s="2" customFormat="1" ht="16.8" customHeight="1">
      <c r="A351" s="40"/>
      <c r="B351" s="46"/>
      <c r="C351" s="312" t="s">
        <v>3224</v>
      </c>
      <c r="D351" s="40"/>
      <c r="E351" s="40"/>
      <c r="F351" s="40"/>
      <c r="G351" s="40"/>
      <c r="H351" s="46"/>
    </row>
    <row r="352" s="2" customFormat="1">
      <c r="A352" s="40"/>
      <c r="B352" s="46"/>
      <c r="C352" s="310" t="s">
        <v>845</v>
      </c>
      <c r="D352" s="310" t="s">
        <v>3314</v>
      </c>
      <c r="E352" s="19" t="s">
        <v>156</v>
      </c>
      <c r="F352" s="311">
        <v>8.0540000000000003</v>
      </c>
      <c r="G352" s="40"/>
      <c r="H352" s="46"/>
    </row>
    <row r="353" s="2" customFormat="1" ht="16.8" customHeight="1">
      <c r="A353" s="40"/>
      <c r="B353" s="46"/>
      <c r="C353" s="310" t="s">
        <v>869</v>
      </c>
      <c r="D353" s="310" t="s">
        <v>3315</v>
      </c>
      <c r="E353" s="19" t="s">
        <v>156</v>
      </c>
      <c r="F353" s="311">
        <v>8.0540000000000003</v>
      </c>
      <c r="G353" s="40"/>
      <c r="H353" s="46"/>
    </row>
    <row r="354" s="2" customFormat="1">
      <c r="A354" s="40"/>
      <c r="B354" s="46"/>
      <c r="C354" s="310" t="s">
        <v>874</v>
      </c>
      <c r="D354" s="310" t="s">
        <v>3316</v>
      </c>
      <c r="E354" s="19" t="s">
        <v>156</v>
      </c>
      <c r="F354" s="311">
        <v>8.0540000000000003</v>
      </c>
      <c r="G354" s="40"/>
      <c r="H354" s="46"/>
    </row>
    <row r="355" s="2" customFormat="1" ht="16.8" customHeight="1">
      <c r="A355" s="40"/>
      <c r="B355" s="46"/>
      <c r="C355" s="310" t="s">
        <v>889</v>
      </c>
      <c r="D355" s="310" t="s">
        <v>3318</v>
      </c>
      <c r="E355" s="19" t="s">
        <v>402</v>
      </c>
      <c r="F355" s="311">
        <v>0.378</v>
      </c>
      <c r="G355" s="40"/>
      <c r="H355" s="46"/>
    </row>
    <row r="356" s="2" customFormat="1" ht="16.8" customHeight="1">
      <c r="A356" s="40"/>
      <c r="B356" s="46"/>
      <c r="C356" s="310" t="s">
        <v>1337</v>
      </c>
      <c r="D356" s="310" t="s">
        <v>3309</v>
      </c>
      <c r="E356" s="19" t="s">
        <v>117</v>
      </c>
      <c r="F356" s="311">
        <v>511.31999999999999</v>
      </c>
      <c r="G356" s="40"/>
      <c r="H356" s="46"/>
    </row>
    <row r="357" s="2" customFormat="1" ht="16.8" customHeight="1">
      <c r="A357" s="40"/>
      <c r="B357" s="46"/>
      <c r="C357" s="310" t="s">
        <v>1456</v>
      </c>
      <c r="D357" s="310" t="s">
        <v>3310</v>
      </c>
      <c r="E357" s="19" t="s">
        <v>117</v>
      </c>
      <c r="F357" s="311">
        <v>511.31999999999999</v>
      </c>
      <c r="G357" s="40"/>
      <c r="H357" s="46"/>
    </row>
    <row r="358" s="2" customFormat="1" ht="16.8" customHeight="1">
      <c r="A358" s="40"/>
      <c r="B358" s="46"/>
      <c r="C358" s="310" t="s">
        <v>1775</v>
      </c>
      <c r="D358" s="310" t="s">
        <v>3319</v>
      </c>
      <c r="E358" s="19" t="s">
        <v>117</v>
      </c>
      <c r="F358" s="311">
        <v>157.66999999999999</v>
      </c>
      <c r="G358" s="40"/>
      <c r="H358" s="46"/>
    </row>
    <row r="359" s="2" customFormat="1" ht="16.8" customHeight="1">
      <c r="A359" s="40"/>
      <c r="B359" s="46"/>
      <c r="C359" s="310" t="s">
        <v>1781</v>
      </c>
      <c r="D359" s="310" t="s">
        <v>3320</v>
      </c>
      <c r="E359" s="19" t="s">
        <v>117</v>
      </c>
      <c r="F359" s="311">
        <v>157.66999999999999</v>
      </c>
      <c r="G359" s="40"/>
      <c r="H359" s="46"/>
    </row>
    <row r="360" s="2" customFormat="1" ht="16.8" customHeight="1">
      <c r="A360" s="40"/>
      <c r="B360" s="46"/>
      <c r="C360" s="310" t="s">
        <v>1786</v>
      </c>
      <c r="D360" s="310" t="s">
        <v>3321</v>
      </c>
      <c r="E360" s="19" t="s">
        <v>117</v>
      </c>
      <c r="F360" s="311">
        <v>81.150000000000006</v>
      </c>
      <c r="G360" s="40"/>
      <c r="H360" s="46"/>
    </row>
    <row r="361" s="2" customFormat="1">
      <c r="A361" s="40"/>
      <c r="B361" s="46"/>
      <c r="C361" s="310" t="s">
        <v>1810</v>
      </c>
      <c r="D361" s="310" t="s">
        <v>3332</v>
      </c>
      <c r="E361" s="19" t="s">
        <v>117</v>
      </c>
      <c r="F361" s="311">
        <v>76.519999999999996</v>
      </c>
      <c r="G361" s="40"/>
      <c r="H361" s="46"/>
    </row>
    <row r="362" s="2" customFormat="1" ht="16.8" customHeight="1">
      <c r="A362" s="40"/>
      <c r="B362" s="46"/>
      <c r="C362" s="310" t="s">
        <v>1462</v>
      </c>
      <c r="D362" s="310" t="s">
        <v>1463</v>
      </c>
      <c r="E362" s="19" t="s">
        <v>117</v>
      </c>
      <c r="F362" s="311">
        <v>595.94299999999998</v>
      </c>
      <c r="G362" s="40"/>
      <c r="H362" s="46"/>
    </row>
    <row r="363" s="2" customFormat="1" ht="16.8" customHeight="1">
      <c r="A363" s="40"/>
      <c r="B363" s="46"/>
      <c r="C363" s="310" t="s">
        <v>1358</v>
      </c>
      <c r="D363" s="310" t="s">
        <v>1359</v>
      </c>
      <c r="E363" s="19" t="s">
        <v>117</v>
      </c>
      <c r="F363" s="311">
        <v>32.969999999999999</v>
      </c>
      <c r="G363" s="40"/>
      <c r="H363" s="46"/>
    </row>
    <row r="364" s="2" customFormat="1" ht="16.8" customHeight="1">
      <c r="A364" s="40"/>
      <c r="B364" s="46"/>
      <c r="C364" s="310" t="s">
        <v>1816</v>
      </c>
      <c r="D364" s="310" t="s">
        <v>1817</v>
      </c>
      <c r="E364" s="19" t="s">
        <v>117</v>
      </c>
      <c r="F364" s="311">
        <v>119.886</v>
      </c>
      <c r="G364" s="40"/>
      <c r="H364" s="46"/>
    </row>
    <row r="365" s="2" customFormat="1" ht="16.8" customHeight="1">
      <c r="A365" s="40"/>
      <c r="B365" s="46"/>
      <c r="C365" s="306" t="s">
        <v>198</v>
      </c>
      <c r="D365" s="307" t="s">
        <v>178</v>
      </c>
      <c r="E365" s="308" t="s">
        <v>124</v>
      </c>
      <c r="F365" s="309">
        <v>11.6</v>
      </c>
      <c r="G365" s="40"/>
      <c r="H365" s="46"/>
    </row>
    <row r="366" s="2" customFormat="1" ht="16.8" customHeight="1">
      <c r="A366" s="40"/>
      <c r="B366" s="46"/>
      <c r="C366" s="310" t="s">
        <v>35</v>
      </c>
      <c r="D366" s="310" t="s">
        <v>3232</v>
      </c>
      <c r="E366" s="19" t="s">
        <v>35</v>
      </c>
      <c r="F366" s="311">
        <v>11.6</v>
      </c>
      <c r="G366" s="40"/>
      <c r="H366" s="46"/>
    </row>
    <row r="367" s="2" customFormat="1" ht="16.8" customHeight="1">
      <c r="A367" s="40"/>
      <c r="B367" s="46"/>
      <c r="C367" s="310" t="s">
        <v>35</v>
      </c>
      <c r="D367" s="310" t="s">
        <v>270</v>
      </c>
      <c r="E367" s="19" t="s">
        <v>35</v>
      </c>
      <c r="F367" s="311">
        <v>11.6</v>
      </c>
      <c r="G367" s="40"/>
      <c r="H367" s="46"/>
    </row>
    <row r="368" s="2" customFormat="1" ht="16.8" customHeight="1">
      <c r="A368" s="40"/>
      <c r="B368" s="46"/>
      <c r="C368" s="312" t="s">
        <v>3224</v>
      </c>
      <c r="D368" s="40"/>
      <c r="E368" s="40"/>
      <c r="F368" s="40"/>
      <c r="G368" s="40"/>
      <c r="H368" s="46"/>
    </row>
    <row r="369" s="2" customFormat="1">
      <c r="A369" s="40"/>
      <c r="B369" s="46"/>
      <c r="C369" s="310" t="s">
        <v>910</v>
      </c>
      <c r="D369" s="310" t="s">
        <v>3312</v>
      </c>
      <c r="E369" s="19" t="s">
        <v>124</v>
      </c>
      <c r="F369" s="311">
        <v>356.97000000000003</v>
      </c>
      <c r="G369" s="40"/>
      <c r="H369" s="46"/>
    </row>
    <row r="370" s="2" customFormat="1" ht="16.8" customHeight="1">
      <c r="A370" s="40"/>
      <c r="B370" s="46"/>
      <c r="C370" s="306" t="s">
        <v>200</v>
      </c>
      <c r="D370" s="307" t="s">
        <v>184</v>
      </c>
      <c r="E370" s="308" t="s">
        <v>117</v>
      </c>
      <c r="F370" s="309">
        <v>7.7000000000000002</v>
      </c>
      <c r="G370" s="40"/>
      <c r="H370" s="46"/>
    </row>
    <row r="371" s="2" customFormat="1" ht="16.8" customHeight="1">
      <c r="A371" s="40"/>
      <c r="B371" s="46"/>
      <c r="C371" s="310" t="s">
        <v>35</v>
      </c>
      <c r="D371" s="310" t="s">
        <v>3366</v>
      </c>
      <c r="E371" s="19" t="s">
        <v>35</v>
      </c>
      <c r="F371" s="311">
        <v>7.7000000000000002</v>
      </c>
      <c r="G371" s="40"/>
      <c r="H371" s="46"/>
    </row>
    <row r="372" s="2" customFormat="1" ht="16.8" customHeight="1">
      <c r="A372" s="40"/>
      <c r="B372" s="46"/>
      <c r="C372" s="310" t="s">
        <v>35</v>
      </c>
      <c r="D372" s="310" t="s">
        <v>270</v>
      </c>
      <c r="E372" s="19" t="s">
        <v>35</v>
      </c>
      <c r="F372" s="311">
        <v>7.7000000000000002</v>
      </c>
      <c r="G372" s="40"/>
      <c r="H372" s="46"/>
    </row>
    <row r="373" s="2" customFormat="1" ht="16.8" customHeight="1">
      <c r="A373" s="40"/>
      <c r="B373" s="46"/>
      <c r="C373" s="312" t="s">
        <v>3224</v>
      </c>
      <c r="D373" s="40"/>
      <c r="E373" s="40"/>
      <c r="F373" s="40"/>
      <c r="G373" s="40"/>
      <c r="H373" s="46"/>
    </row>
    <row r="374" s="2" customFormat="1">
      <c r="A374" s="40"/>
      <c r="B374" s="46"/>
      <c r="C374" s="310" t="s">
        <v>845</v>
      </c>
      <c r="D374" s="310" t="s">
        <v>3314</v>
      </c>
      <c r="E374" s="19" t="s">
        <v>156</v>
      </c>
      <c r="F374" s="311">
        <v>8.0540000000000003</v>
      </c>
      <c r="G374" s="40"/>
      <c r="H374" s="46"/>
    </row>
    <row r="375" s="2" customFormat="1" ht="16.8" customHeight="1">
      <c r="A375" s="40"/>
      <c r="B375" s="46"/>
      <c r="C375" s="310" t="s">
        <v>869</v>
      </c>
      <c r="D375" s="310" t="s">
        <v>3315</v>
      </c>
      <c r="E375" s="19" t="s">
        <v>156</v>
      </c>
      <c r="F375" s="311">
        <v>8.0540000000000003</v>
      </c>
      <c r="G375" s="40"/>
      <c r="H375" s="46"/>
    </row>
    <row r="376" s="2" customFormat="1">
      <c r="A376" s="40"/>
      <c r="B376" s="46"/>
      <c r="C376" s="310" t="s">
        <v>874</v>
      </c>
      <c r="D376" s="310" t="s">
        <v>3316</v>
      </c>
      <c r="E376" s="19" t="s">
        <v>156</v>
      </c>
      <c r="F376" s="311">
        <v>8.0540000000000003</v>
      </c>
      <c r="G376" s="40"/>
      <c r="H376" s="46"/>
    </row>
    <row r="377" s="2" customFormat="1" ht="16.8" customHeight="1">
      <c r="A377" s="40"/>
      <c r="B377" s="46"/>
      <c r="C377" s="310" t="s">
        <v>889</v>
      </c>
      <c r="D377" s="310" t="s">
        <v>3318</v>
      </c>
      <c r="E377" s="19" t="s">
        <v>402</v>
      </c>
      <c r="F377" s="311">
        <v>0.378</v>
      </c>
      <c r="G377" s="40"/>
      <c r="H377" s="46"/>
    </row>
    <row r="378" s="2" customFormat="1" ht="16.8" customHeight="1">
      <c r="A378" s="40"/>
      <c r="B378" s="46"/>
      <c r="C378" s="310" t="s">
        <v>1337</v>
      </c>
      <c r="D378" s="310" t="s">
        <v>3309</v>
      </c>
      <c r="E378" s="19" t="s">
        <v>117</v>
      </c>
      <c r="F378" s="311">
        <v>511.31999999999999</v>
      </c>
      <c r="G378" s="40"/>
      <c r="H378" s="46"/>
    </row>
    <row r="379" s="2" customFormat="1" ht="16.8" customHeight="1">
      <c r="A379" s="40"/>
      <c r="B379" s="46"/>
      <c r="C379" s="310" t="s">
        <v>1456</v>
      </c>
      <c r="D379" s="310" t="s">
        <v>3310</v>
      </c>
      <c r="E379" s="19" t="s">
        <v>117</v>
      </c>
      <c r="F379" s="311">
        <v>511.31999999999999</v>
      </c>
      <c r="G379" s="40"/>
      <c r="H379" s="46"/>
    </row>
    <row r="380" s="2" customFormat="1" ht="16.8" customHeight="1">
      <c r="A380" s="40"/>
      <c r="B380" s="46"/>
      <c r="C380" s="310" t="s">
        <v>1848</v>
      </c>
      <c r="D380" s="310" t="s">
        <v>3348</v>
      </c>
      <c r="E380" s="19" t="s">
        <v>117</v>
      </c>
      <c r="F380" s="311">
        <v>266.62</v>
      </c>
      <c r="G380" s="40"/>
      <c r="H380" s="46"/>
    </row>
    <row r="381" s="2" customFormat="1" ht="16.8" customHeight="1">
      <c r="A381" s="40"/>
      <c r="B381" s="46"/>
      <c r="C381" s="310" t="s">
        <v>1854</v>
      </c>
      <c r="D381" s="310" t="s">
        <v>3349</v>
      </c>
      <c r="E381" s="19" t="s">
        <v>117</v>
      </c>
      <c r="F381" s="311">
        <v>266.62</v>
      </c>
      <c r="G381" s="40"/>
      <c r="H381" s="46"/>
    </row>
    <row r="382" s="2" customFormat="1">
      <c r="A382" s="40"/>
      <c r="B382" s="46"/>
      <c r="C382" s="310" t="s">
        <v>1859</v>
      </c>
      <c r="D382" s="310" t="s">
        <v>3350</v>
      </c>
      <c r="E382" s="19" t="s">
        <v>117</v>
      </c>
      <c r="F382" s="311">
        <v>133.31</v>
      </c>
      <c r="G382" s="40"/>
      <c r="H382" s="46"/>
    </row>
    <row r="383" s="2" customFormat="1" ht="16.8" customHeight="1">
      <c r="A383" s="40"/>
      <c r="B383" s="46"/>
      <c r="C383" s="310" t="s">
        <v>1870</v>
      </c>
      <c r="D383" s="310" t="s">
        <v>3351</v>
      </c>
      <c r="E383" s="19" t="s">
        <v>117</v>
      </c>
      <c r="F383" s="311">
        <v>133.31</v>
      </c>
      <c r="G383" s="40"/>
      <c r="H383" s="46"/>
    </row>
    <row r="384" s="2" customFormat="1" ht="16.8" customHeight="1">
      <c r="A384" s="40"/>
      <c r="B384" s="46"/>
      <c r="C384" s="310" t="s">
        <v>1462</v>
      </c>
      <c r="D384" s="310" t="s">
        <v>1463</v>
      </c>
      <c r="E384" s="19" t="s">
        <v>117</v>
      </c>
      <c r="F384" s="311">
        <v>595.94299999999998</v>
      </c>
      <c r="G384" s="40"/>
      <c r="H384" s="46"/>
    </row>
    <row r="385" s="2" customFormat="1" ht="16.8" customHeight="1">
      <c r="A385" s="40"/>
      <c r="B385" s="46"/>
      <c r="C385" s="310" t="s">
        <v>1358</v>
      </c>
      <c r="D385" s="310" t="s">
        <v>1359</v>
      </c>
      <c r="E385" s="19" t="s">
        <v>117</v>
      </c>
      <c r="F385" s="311">
        <v>32.969999999999999</v>
      </c>
      <c r="G385" s="40"/>
      <c r="H385" s="46"/>
    </row>
    <row r="386" s="2" customFormat="1">
      <c r="A386" s="40"/>
      <c r="B386" s="46"/>
      <c r="C386" s="310" t="s">
        <v>1875</v>
      </c>
      <c r="D386" s="310" t="s">
        <v>1876</v>
      </c>
      <c r="E386" s="19" t="s">
        <v>117</v>
      </c>
      <c r="F386" s="311">
        <v>159.97200000000001</v>
      </c>
      <c r="G386" s="40"/>
      <c r="H386" s="46"/>
    </row>
    <row r="387" s="2" customFormat="1" ht="16.8" customHeight="1">
      <c r="A387" s="40"/>
      <c r="B387" s="46"/>
      <c r="C387" s="306" t="s">
        <v>202</v>
      </c>
      <c r="D387" s="307" t="s">
        <v>187</v>
      </c>
      <c r="E387" s="308" t="s">
        <v>124</v>
      </c>
      <c r="F387" s="309">
        <v>12.1</v>
      </c>
      <c r="G387" s="40"/>
      <c r="H387" s="46"/>
    </row>
    <row r="388" s="2" customFormat="1" ht="16.8" customHeight="1">
      <c r="A388" s="40"/>
      <c r="B388" s="46"/>
      <c r="C388" s="310" t="s">
        <v>35</v>
      </c>
      <c r="D388" s="310" t="s">
        <v>3367</v>
      </c>
      <c r="E388" s="19" t="s">
        <v>35</v>
      </c>
      <c r="F388" s="311">
        <v>12.1</v>
      </c>
      <c r="G388" s="40"/>
      <c r="H388" s="46"/>
    </row>
    <row r="389" s="2" customFormat="1" ht="16.8" customHeight="1">
      <c r="A389" s="40"/>
      <c r="B389" s="46"/>
      <c r="C389" s="310" t="s">
        <v>35</v>
      </c>
      <c r="D389" s="310" t="s">
        <v>270</v>
      </c>
      <c r="E389" s="19" t="s">
        <v>35</v>
      </c>
      <c r="F389" s="311">
        <v>12.1</v>
      </c>
      <c r="G389" s="40"/>
      <c r="H389" s="46"/>
    </row>
    <row r="390" s="2" customFormat="1" ht="16.8" customHeight="1">
      <c r="A390" s="40"/>
      <c r="B390" s="46"/>
      <c r="C390" s="312" t="s">
        <v>3224</v>
      </c>
      <c r="D390" s="40"/>
      <c r="E390" s="40"/>
      <c r="F390" s="40"/>
      <c r="G390" s="40"/>
      <c r="H390" s="46"/>
    </row>
    <row r="391" s="2" customFormat="1">
      <c r="A391" s="40"/>
      <c r="B391" s="46"/>
      <c r="C391" s="310" t="s">
        <v>910</v>
      </c>
      <c r="D391" s="310" t="s">
        <v>3312</v>
      </c>
      <c r="E391" s="19" t="s">
        <v>124</v>
      </c>
      <c r="F391" s="311">
        <v>356.97000000000003</v>
      </c>
      <c r="G391" s="40"/>
      <c r="H391" s="46"/>
    </row>
    <row r="392" s="2" customFormat="1" ht="16.8" customHeight="1">
      <c r="A392" s="40"/>
      <c r="B392" s="46"/>
      <c r="C392" s="306" t="s">
        <v>204</v>
      </c>
      <c r="D392" s="307" t="s">
        <v>35</v>
      </c>
      <c r="E392" s="308" t="s">
        <v>117</v>
      </c>
      <c r="F392" s="309">
        <v>6</v>
      </c>
      <c r="G392" s="40"/>
      <c r="H392" s="46"/>
    </row>
    <row r="393" s="2" customFormat="1" ht="16.8" customHeight="1">
      <c r="A393" s="40"/>
      <c r="B393" s="46"/>
      <c r="C393" s="310" t="s">
        <v>35</v>
      </c>
      <c r="D393" s="310" t="s">
        <v>1529</v>
      </c>
      <c r="E393" s="19" t="s">
        <v>35</v>
      </c>
      <c r="F393" s="311">
        <v>6</v>
      </c>
      <c r="G393" s="40"/>
      <c r="H393" s="46"/>
    </row>
    <row r="394" s="2" customFormat="1" ht="16.8" customHeight="1">
      <c r="A394" s="40"/>
      <c r="B394" s="46"/>
      <c r="C394" s="310" t="s">
        <v>204</v>
      </c>
      <c r="D394" s="310" t="s">
        <v>270</v>
      </c>
      <c r="E394" s="19" t="s">
        <v>35</v>
      </c>
      <c r="F394" s="311">
        <v>6</v>
      </c>
      <c r="G394" s="40"/>
      <c r="H394" s="46"/>
    </row>
    <row r="395" s="2" customFormat="1" ht="16.8" customHeight="1">
      <c r="A395" s="40"/>
      <c r="B395" s="46"/>
      <c r="C395" s="312" t="s">
        <v>3224</v>
      </c>
      <c r="D395" s="40"/>
      <c r="E395" s="40"/>
      <c r="F395" s="40"/>
      <c r="G395" s="40"/>
      <c r="H395" s="46"/>
    </row>
    <row r="396" s="2" customFormat="1" ht="16.8" customHeight="1">
      <c r="A396" s="40"/>
      <c r="B396" s="46"/>
      <c r="C396" s="310" t="s">
        <v>1525</v>
      </c>
      <c r="D396" s="310" t="s">
        <v>3368</v>
      </c>
      <c r="E396" s="19" t="s">
        <v>124</v>
      </c>
      <c r="F396" s="311">
        <v>6</v>
      </c>
      <c r="G396" s="40"/>
      <c r="H396" s="46"/>
    </row>
    <row r="397" s="2" customFormat="1">
      <c r="A397" s="40"/>
      <c r="B397" s="46"/>
      <c r="C397" s="310" t="s">
        <v>2002</v>
      </c>
      <c r="D397" s="310" t="s">
        <v>3238</v>
      </c>
      <c r="E397" s="19" t="s">
        <v>117</v>
      </c>
      <c r="F397" s="311">
        <v>1299</v>
      </c>
      <c r="G397" s="40"/>
      <c r="H397" s="46"/>
    </row>
    <row r="398" s="2" customFormat="1" ht="16.8" customHeight="1">
      <c r="A398" s="40"/>
      <c r="B398" s="46"/>
      <c r="C398" s="306" t="s">
        <v>206</v>
      </c>
      <c r="D398" s="307" t="s">
        <v>35</v>
      </c>
      <c r="E398" s="308" t="s">
        <v>117</v>
      </c>
      <c r="F398" s="309">
        <v>65</v>
      </c>
      <c r="G398" s="40"/>
      <c r="H398" s="46"/>
    </row>
    <row r="399" s="2" customFormat="1" ht="16.8" customHeight="1">
      <c r="A399" s="40"/>
      <c r="B399" s="46"/>
      <c r="C399" s="310" t="s">
        <v>35</v>
      </c>
      <c r="D399" s="310" t="s">
        <v>1482</v>
      </c>
      <c r="E399" s="19" t="s">
        <v>35</v>
      </c>
      <c r="F399" s="311">
        <v>65</v>
      </c>
      <c r="G399" s="40"/>
      <c r="H399" s="46"/>
    </row>
    <row r="400" s="2" customFormat="1" ht="16.8" customHeight="1">
      <c r="A400" s="40"/>
      <c r="B400" s="46"/>
      <c r="C400" s="310" t="s">
        <v>206</v>
      </c>
      <c r="D400" s="310" t="s">
        <v>270</v>
      </c>
      <c r="E400" s="19" t="s">
        <v>35</v>
      </c>
      <c r="F400" s="311">
        <v>65</v>
      </c>
      <c r="G400" s="40"/>
      <c r="H400" s="46"/>
    </row>
    <row r="401" s="2" customFormat="1" ht="16.8" customHeight="1">
      <c r="A401" s="40"/>
      <c r="B401" s="46"/>
      <c r="C401" s="312" t="s">
        <v>3224</v>
      </c>
      <c r="D401" s="40"/>
      <c r="E401" s="40"/>
      <c r="F401" s="40"/>
      <c r="G401" s="40"/>
      <c r="H401" s="46"/>
    </row>
    <row r="402" s="2" customFormat="1">
      <c r="A402" s="40"/>
      <c r="B402" s="46"/>
      <c r="C402" s="310" t="s">
        <v>1478</v>
      </c>
      <c r="D402" s="310" t="s">
        <v>3369</v>
      </c>
      <c r="E402" s="19" t="s">
        <v>117</v>
      </c>
      <c r="F402" s="311">
        <v>65</v>
      </c>
      <c r="G402" s="40"/>
      <c r="H402" s="46"/>
    </row>
    <row r="403" s="2" customFormat="1">
      <c r="A403" s="40"/>
      <c r="B403" s="46"/>
      <c r="C403" s="310" t="s">
        <v>2002</v>
      </c>
      <c r="D403" s="310" t="s">
        <v>3238</v>
      </c>
      <c r="E403" s="19" t="s">
        <v>117</v>
      </c>
      <c r="F403" s="311">
        <v>1299</v>
      </c>
      <c r="G403" s="40"/>
      <c r="H403" s="46"/>
    </row>
    <row r="404" s="2" customFormat="1" ht="16.8" customHeight="1">
      <c r="A404" s="40"/>
      <c r="B404" s="46"/>
      <c r="C404" s="306" t="s">
        <v>208</v>
      </c>
      <c r="D404" s="307" t="s">
        <v>35</v>
      </c>
      <c r="E404" s="308" t="s">
        <v>117</v>
      </c>
      <c r="F404" s="309">
        <v>18.32</v>
      </c>
      <c r="G404" s="40"/>
      <c r="H404" s="46"/>
    </row>
    <row r="405" s="2" customFormat="1" ht="16.8" customHeight="1">
      <c r="A405" s="40"/>
      <c r="B405" s="46"/>
      <c r="C405" s="310" t="s">
        <v>35</v>
      </c>
      <c r="D405" s="310" t="s">
        <v>3248</v>
      </c>
      <c r="E405" s="19" t="s">
        <v>35</v>
      </c>
      <c r="F405" s="311">
        <v>8.6799999999999997</v>
      </c>
      <c r="G405" s="40"/>
      <c r="H405" s="46"/>
    </row>
    <row r="406" s="2" customFormat="1" ht="16.8" customHeight="1">
      <c r="A406" s="40"/>
      <c r="B406" s="46"/>
      <c r="C406" s="310" t="s">
        <v>35</v>
      </c>
      <c r="D406" s="310" t="s">
        <v>3370</v>
      </c>
      <c r="E406" s="19" t="s">
        <v>35</v>
      </c>
      <c r="F406" s="311">
        <v>3.2000000000000002</v>
      </c>
      <c r="G406" s="40"/>
      <c r="H406" s="46"/>
    </row>
    <row r="407" s="2" customFormat="1" ht="16.8" customHeight="1">
      <c r="A407" s="40"/>
      <c r="B407" s="46"/>
      <c r="C407" s="310" t="s">
        <v>35</v>
      </c>
      <c r="D407" s="310" t="s">
        <v>3371</v>
      </c>
      <c r="E407" s="19" t="s">
        <v>35</v>
      </c>
      <c r="F407" s="311">
        <v>6.4400000000000004</v>
      </c>
      <c r="G407" s="40"/>
      <c r="H407" s="46"/>
    </row>
    <row r="408" s="2" customFormat="1" ht="16.8" customHeight="1">
      <c r="A408" s="40"/>
      <c r="B408" s="46"/>
      <c r="C408" s="310" t="s">
        <v>35</v>
      </c>
      <c r="D408" s="310" t="s">
        <v>270</v>
      </c>
      <c r="E408" s="19" t="s">
        <v>35</v>
      </c>
      <c r="F408" s="311">
        <v>18.32</v>
      </c>
      <c r="G408" s="40"/>
      <c r="H408" s="46"/>
    </row>
    <row r="409" s="2" customFormat="1" ht="16.8" customHeight="1">
      <c r="A409" s="40"/>
      <c r="B409" s="46"/>
      <c r="C409" s="312" t="s">
        <v>3224</v>
      </c>
      <c r="D409" s="40"/>
      <c r="E409" s="40"/>
      <c r="F409" s="40"/>
      <c r="G409" s="40"/>
      <c r="H409" s="46"/>
    </row>
    <row r="410" s="2" customFormat="1" ht="16.8" customHeight="1">
      <c r="A410" s="40"/>
      <c r="B410" s="46"/>
      <c r="C410" s="310" t="s">
        <v>727</v>
      </c>
      <c r="D410" s="310" t="s">
        <v>3372</v>
      </c>
      <c r="E410" s="19" t="s">
        <v>117</v>
      </c>
      <c r="F410" s="311">
        <v>18.32</v>
      </c>
      <c r="G410" s="40"/>
      <c r="H410" s="46"/>
    </row>
    <row r="411" s="2" customFormat="1">
      <c r="A411" s="40"/>
      <c r="B411" s="46"/>
      <c r="C411" s="310" t="s">
        <v>732</v>
      </c>
      <c r="D411" s="310" t="s">
        <v>3373</v>
      </c>
      <c r="E411" s="19" t="s">
        <v>117</v>
      </c>
      <c r="F411" s="311">
        <v>18.32</v>
      </c>
      <c r="G411" s="40"/>
      <c r="H411" s="46"/>
    </row>
    <row r="412" s="2" customFormat="1">
      <c r="A412" s="40"/>
      <c r="B412" s="46"/>
      <c r="C412" s="310" t="s">
        <v>742</v>
      </c>
      <c r="D412" s="310" t="s">
        <v>3374</v>
      </c>
      <c r="E412" s="19" t="s">
        <v>117</v>
      </c>
      <c r="F412" s="311">
        <v>18.32</v>
      </c>
      <c r="G412" s="40"/>
      <c r="H412" s="46"/>
    </row>
    <row r="413" s="2" customFormat="1" ht="16.8" customHeight="1">
      <c r="A413" s="40"/>
      <c r="B413" s="46"/>
      <c r="C413" s="310" t="s">
        <v>811</v>
      </c>
      <c r="D413" s="310" t="s">
        <v>3375</v>
      </c>
      <c r="E413" s="19" t="s">
        <v>117</v>
      </c>
      <c r="F413" s="311">
        <v>18.32</v>
      </c>
      <c r="G413" s="40"/>
      <c r="H413" s="46"/>
    </row>
    <row r="414" s="2" customFormat="1">
      <c r="A414" s="40"/>
      <c r="B414" s="46"/>
      <c r="C414" s="310" t="s">
        <v>1365</v>
      </c>
      <c r="D414" s="310" t="s">
        <v>3254</v>
      </c>
      <c r="E414" s="19" t="s">
        <v>117</v>
      </c>
      <c r="F414" s="311">
        <v>36.700000000000003</v>
      </c>
      <c r="G414" s="40"/>
      <c r="H414" s="46"/>
    </row>
    <row r="415" s="2" customFormat="1" ht="16.8" customHeight="1">
      <c r="A415" s="40"/>
      <c r="B415" s="46"/>
      <c r="C415" s="310" t="s">
        <v>737</v>
      </c>
      <c r="D415" s="310" t="s">
        <v>738</v>
      </c>
      <c r="E415" s="19" t="s">
        <v>117</v>
      </c>
      <c r="F415" s="311">
        <v>40.369999999999997</v>
      </c>
      <c r="G415" s="40"/>
      <c r="H415" s="46"/>
    </row>
    <row r="416" s="2" customFormat="1" ht="16.8" customHeight="1">
      <c r="A416" s="40"/>
      <c r="B416" s="46"/>
      <c r="C416" s="310" t="s">
        <v>737</v>
      </c>
      <c r="D416" s="310" t="s">
        <v>738</v>
      </c>
      <c r="E416" s="19" t="s">
        <v>117</v>
      </c>
      <c r="F416" s="311">
        <v>19.236000000000001</v>
      </c>
      <c r="G416" s="40"/>
      <c r="H416" s="46"/>
    </row>
    <row r="417" s="2" customFormat="1" ht="16.8" customHeight="1">
      <c r="A417" s="40"/>
      <c r="B417" s="46"/>
      <c r="C417" s="306" t="s">
        <v>210</v>
      </c>
      <c r="D417" s="307" t="s">
        <v>35</v>
      </c>
      <c r="E417" s="308" t="s">
        <v>156</v>
      </c>
      <c r="F417" s="309">
        <v>494.67399999999998</v>
      </c>
      <c r="G417" s="40"/>
      <c r="H417" s="46"/>
    </row>
    <row r="418" s="2" customFormat="1" ht="16.8" customHeight="1">
      <c r="A418" s="40"/>
      <c r="B418" s="46"/>
      <c r="C418" s="310" t="s">
        <v>35</v>
      </c>
      <c r="D418" s="310" t="s">
        <v>285</v>
      </c>
      <c r="E418" s="19" t="s">
        <v>35</v>
      </c>
      <c r="F418" s="311">
        <v>0</v>
      </c>
      <c r="G418" s="40"/>
      <c r="H418" s="46"/>
    </row>
    <row r="419" s="2" customFormat="1" ht="16.8" customHeight="1">
      <c r="A419" s="40"/>
      <c r="B419" s="46"/>
      <c r="C419" s="310" t="s">
        <v>35</v>
      </c>
      <c r="D419" s="310" t="s">
        <v>286</v>
      </c>
      <c r="E419" s="19" t="s">
        <v>35</v>
      </c>
      <c r="F419" s="311">
        <v>0</v>
      </c>
      <c r="G419" s="40"/>
      <c r="H419" s="46"/>
    </row>
    <row r="420" s="2" customFormat="1" ht="16.8" customHeight="1">
      <c r="A420" s="40"/>
      <c r="B420" s="46"/>
      <c r="C420" s="310" t="s">
        <v>35</v>
      </c>
      <c r="D420" s="310" t="s">
        <v>287</v>
      </c>
      <c r="E420" s="19" t="s">
        <v>35</v>
      </c>
      <c r="F420" s="311">
        <v>5.6360000000000001</v>
      </c>
      <c r="G420" s="40"/>
      <c r="H420" s="46"/>
    </row>
    <row r="421" s="2" customFormat="1" ht="16.8" customHeight="1">
      <c r="A421" s="40"/>
      <c r="B421" s="46"/>
      <c r="C421" s="310" t="s">
        <v>35</v>
      </c>
      <c r="D421" s="310" t="s">
        <v>288</v>
      </c>
      <c r="E421" s="19" t="s">
        <v>35</v>
      </c>
      <c r="F421" s="311">
        <v>13.858000000000001</v>
      </c>
      <c r="G421" s="40"/>
      <c r="H421" s="46"/>
    </row>
    <row r="422" s="2" customFormat="1" ht="16.8" customHeight="1">
      <c r="A422" s="40"/>
      <c r="B422" s="46"/>
      <c r="C422" s="310" t="s">
        <v>35</v>
      </c>
      <c r="D422" s="310" t="s">
        <v>289</v>
      </c>
      <c r="E422" s="19" t="s">
        <v>35</v>
      </c>
      <c r="F422" s="311">
        <v>6.0199999999999996</v>
      </c>
      <c r="G422" s="40"/>
      <c r="H422" s="46"/>
    </row>
    <row r="423" s="2" customFormat="1" ht="16.8" customHeight="1">
      <c r="A423" s="40"/>
      <c r="B423" s="46"/>
      <c r="C423" s="310" t="s">
        <v>35</v>
      </c>
      <c r="D423" s="310" t="s">
        <v>290</v>
      </c>
      <c r="E423" s="19" t="s">
        <v>35</v>
      </c>
      <c r="F423" s="311">
        <v>5.9980000000000002</v>
      </c>
      <c r="G423" s="40"/>
      <c r="H423" s="46"/>
    </row>
    <row r="424" s="2" customFormat="1" ht="16.8" customHeight="1">
      <c r="A424" s="40"/>
      <c r="B424" s="46"/>
      <c r="C424" s="310" t="s">
        <v>35</v>
      </c>
      <c r="D424" s="310" t="s">
        <v>291</v>
      </c>
      <c r="E424" s="19" t="s">
        <v>35</v>
      </c>
      <c r="F424" s="311">
        <v>17.706</v>
      </c>
      <c r="G424" s="40"/>
      <c r="H424" s="46"/>
    </row>
    <row r="425" s="2" customFormat="1" ht="16.8" customHeight="1">
      <c r="A425" s="40"/>
      <c r="B425" s="46"/>
      <c r="C425" s="310" t="s">
        <v>35</v>
      </c>
      <c r="D425" s="310" t="s">
        <v>292</v>
      </c>
      <c r="E425" s="19" t="s">
        <v>35</v>
      </c>
      <c r="F425" s="311">
        <v>20.829000000000001</v>
      </c>
      <c r="G425" s="40"/>
      <c r="H425" s="46"/>
    </row>
    <row r="426" s="2" customFormat="1" ht="16.8" customHeight="1">
      <c r="A426" s="40"/>
      <c r="B426" s="46"/>
      <c r="C426" s="310" t="s">
        <v>35</v>
      </c>
      <c r="D426" s="310" t="s">
        <v>293</v>
      </c>
      <c r="E426" s="19" t="s">
        <v>35</v>
      </c>
      <c r="F426" s="311">
        <v>0</v>
      </c>
      <c r="G426" s="40"/>
      <c r="H426" s="46"/>
    </row>
    <row r="427" s="2" customFormat="1" ht="16.8" customHeight="1">
      <c r="A427" s="40"/>
      <c r="B427" s="46"/>
      <c r="C427" s="310" t="s">
        <v>35</v>
      </c>
      <c r="D427" s="310" t="s">
        <v>294</v>
      </c>
      <c r="E427" s="19" t="s">
        <v>35</v>
      </c>
      <c r="F427" s="311">
        <v>0</v>
      </c>
      <c r="G427" s="40"/>
      <c r="H427" s="46"/>
    </row>
    <row r="428" s="2" customFormat="1" ht="16.8" customHeight="1">
      <c r="A428" s="40"/>
      <c r="B428" s="46"/>
      <c r="C428" s="310" t="s">
        <v>35</v>
      </c>
      <c r="D428" s="310" t="s">
        <v>295</v>
      </c>
      <c r="E428" s="19" t="s">
        <v>35</v>
      </c>
      <c r="F428" s="311">
        <v>0.71999999999999997</v>
      </c>
      <c r="G428" s="40"/>
      <c r="H428" s="46"/>
    </row>
    <row r="429" s="2" customFormat="1" ht="16.8" customHeight="1">
      <c r="A429" s="40"/>
      <c r="B429" s="46"/>
      <c r="C429" s="310" t="s">
        <v>35</v>
      </c>
      <c r="D429" s="310" t="s">
        <v>295</v>
      </c>
      <c r="E429" s="19" t="s">
        <v>35</v>
      </c>
      <c r="F429" s="311">
        <v>0.71999999999999997</v>
      </c>
      <c r="G429" s="40"/>
      <c r="H429" s="46"/>
    </row>
    <row r="430" s="2" customFormat="1" ht="16.8" customHeight="1">
      <c r="A430" s="40"/>
      <c r="B430" s="46"/>
      <c r="C430" s="310" t="s">
        <v>35</v>
      </c>
      <c r="D430" s="310" t="s">
        <v>296</v>
      </c>
      <c r="E430" s="19" t="s">
        <v>35</v>
      </c>
      <c r="F430" s="311">
        <v>0.73499999999999999</v>
      </c>
      <c r="G430" s="40"/>
      <c r="H430" s="46"/>
    </row>
    <row r="431" s="2" customFormat="1" ht="16.8" customHeight="1">
      <c r="A431" s="40"/>
      <c r="B431" s="46"/>
      <c r="C431" s="310" t="s">
        <v>35</v>
      </c>
      <c r="D431" s="310" t="s">
        <v>296</v>
      </c>
      <c r="E431" s="19" t="s">
        <v>35</v>
      </c>
      <c r="F431" s="311">
        <v>0.73499999999999999</v>
      </c>
      <c r="G431" s="40"/>
      <c r="H431" s="46"/>
    </row>
    <row r="432" s="2" customFormat="1" ht="16.8" customHeight="1">
      <c r="A432" s="40"/>
      <c r="B432" s="46"/>
      <c r="C432" s="310" t="s">
        <v>35</v>
      </c>
      <c r="D432" s="310" t="s">
        <v>297</v>
      </c>
      <c r="E432" s="19" t="s">
        <v>35</v>
      </c>
      <c r="F432" s="311">
        <v>3.633</v>
      </c>
      <c r="G432" s="40"/>
      <c r="H432" s="46"/>
    </row>
    <row r="433" s="2" customFormat="1" ht="16.8" customHeight="1">
      <c r="A433" s="40"/>
      <c r="B433" s="46"/>
      <c r="C433" s="310" t="s">
        <v>35</v>
      </c>
      <c r="D433" s="310" t="s">
        <v>298</v>
      </c>
      <c r="E433" s="19" t="s">
        <v>35</v>
      </c>
      <c r="F433" s="311">
        <v>0.13300000000000001</v>
      </c>
      <c r="G433" s="40"/>
      <c r="H433" s="46"/>
    </row>
    <row r="434" s="2" customFormat="1" ht="16.8" customHeight="1">
      <c r="A434" s="40"/>
      <c r="B434" s="46"/>
      <c r="C434" s="310" t="s">
        <v>35</v>
      </c>
      <c r="D434" s="310" t="s">
        <v>299</v>
      </c>
      <c r="E434" s="19" t="s">
        <v>35</v>
      </c>
      <c r="F434" s="311">
        <v>1.01</v>
      </c>
      <c r="G434" s="40"/>
      <c r="H434" s="46"/>
    </row>
    <row r="435" s="2" customFormat="1" ht="16.8" customHeight="1">
      <c r="A435" s="40"/>
      <c r="B435" s="46"/>
      <c r="C435" s="310" t="s">
        <v>35</v>
      </c>
      <c r="D435" s="310" t="s">
        <v>300</v>
      </c>
      <c r="E435" s="19" t="s">
        <v>35</v>
      </c>
      <c r="F435" s="311">
        <v>4.9029999999999996</v>
      </c>
      <c r="G435" s="40"/>
      <c r="H435" s="46"/>
    </row>
    <row r="436" s="2" customFormat="1" ht="16.8" customHeight="1">
      <c r="A436" s="40"/>
      <c r="B436" s="46"/>
      <c r="C436" s="310" t="s">
        <v>35</v>
      </c>
      <c r="D436" s="310" t="s">
        <v>301</v>
      </c>
      <c r="E436" s="19" t="s">
        <v>35</v>
      </c>
      <c r="F436" s="311">
        <v>2.5880000000000001</v>
      </c>
      <c r="G436" s="40"/>
      <c r="H436" s="46"/>
    </row>
    <row r="437" s="2" customFormat="1" ht="16.8" customHeight="1">
      <c r="A437" s="40"/>
      <c r="B437" s="46"/>
      <c r="C437" s="310" t="s">
        <v>35</v>
      </c>
      <c r="D437" s="310" t="s">
        <v>302</v>
      </c>
      <c r="E437" s="19" t="s">
        <v>35</v>
      </c>
      <c r="F437" s="311">
        <v>7.2039999999999997</v>
      </c>
      <c r="G437" s="40"/>
      <c r="H437" s="46"/>
    </row>
    <row r="438" s="2" customFormat="1" ht="16.8" customHeight="1">
      <c r="A438" s="40"/>
      <c r="B438" s="46"/>
      <c r="C438" s="310" t="s">
        <v>35</v>
      </c>
      <c r="D438" s="310" t="s">
        <v>303</v>
      </c>
      <c r="E438" s="19" t="s">
        <v>35</v>
      </c>
      <c r="F438" s="311">
        <v>1.1839999999999999</v>
      </c>
      <c r="G438" s="40"/>
      <c r="H438" s="46"/>
    </row>
    <row r="439" s="2" customFormat="1" ht="16.8" customHeight="1">
      <c r="A439" s="40"/>
      <c r="B439" s="46"/>
      <c r="C439" s="310" t="s">
        <v>35</v>
      </c>
      <c r="D439" s="310" t="s">
        <v>304</v>
      </c>
      <c r="E439" s="19" t="s">
        <v>35</v>
      </c>
      <c r="F439" s="311">
        <v>29.914000000000001</v>
      </c>
      <c r="G439" s="40"/>
      <c r="H439" s="46"/>
    </row>
    <row r="440" s="2" customFormat="1" ht="16.8" customHeight="1">
      <c r="A440" s="40"/>
      <c r="B440" s="46"/>
      <c r="C440" s="310" t="s">
        <v>35</v>
      </c>
      <c r="D440" s="310" t="s">
        <v>305</v>
      </c>
      <c r="E440" s="19" t="s">
        <v>35</v>
      </c>
      <c r="F440" s="311">
        <v>10.646000000000001</v>
      </c>
      <c r="G440" s="40"/>
      <c r="H440" s="46"/>
    </row>
    <row r="441" s="2" customFormat="1" ht="16.8" customHeight="1">
      <c r="A441" s="40"/>
      <c r="B441" s="46"/>
      <c r="C441" s="310" t="s">
        <v>35</v>
      </c>
      <c r="D441" s="310" t="s">
        <v>306</v>
      </c>
      <c r="E441" s="19" t="s">
        <v>35</v>
      </c>
      <c r="F441" s="311">
        <v>3.8140000000000001</v>
      </c>
      <c r="G441" s="40"/>
      <c r="H441" s="46"/>
    </row>
    <row r="442" s="2" customFormat="1" ht="16.8" customHeight="1">
      <c r="A442" s="40"/>
      <c r="B442" s="46"/>
      <c r="C442" s="310" t="s">
        <v>35</v>
      </c>
      <c r="D442" s="310" t="s">
        <v>307</v>
      </c>
      <c r="E442" s="19" t="s">
        <v>35</v>
      </c>
      <c r="F442" s="311">
        <v>0.36299999999999999</v>
      </c>
      <c r="G442" s="40"/>
      <c r="H442" s="46"/>
    </row>
    <row r="443" s="2" customFormat="1" ht="16.8" customHeight="1">
      <c r="A443" s="40"/>
      <c r="B443" s="46"/>
      <c r="C443" s="310" t="s">
        <v>35</v>
      </c>
      <c r="D443" s="310" t="s">
        <v>308</v>
      </c>
      <c r="E443" s="19" t="s">
        <v>35</v>
      </c>
      <c r="F443" s="311">
        <v>4.9409999999999998</v>
      </c>
      <c r="G443" s="40"/>
      <c r="H443" s="46"/>
    </row>
    <row r="444" s="2" customFormat="1" ht="16.8" customHeight="1">
      <c r="A444" s="40"/>
      <c r="B444" s="46"/>
      <c r="C444" s="310" t="s">
        <v>35</v>
      </c>
      <c r="D444" s="310" t="s">
        <v>309</v>
      </c>
      <c r="E444" s="19" t="s">
        <v>35</v>
      </c>
      <c r="F444" s="311">
        <v>0.57199999999999995</v>
      </c>
      <c r="G444" s="40"/>
      <c r="H444" s="46"/>
    </row>
    <row r="445" s="2" customFormat="1" ht="16.8" customHeight="1">
      <c r="A445" s="40"/>
      <c r="B445" s="46"/>
      <c r="C445" s="310" t="s">
        <v>35</v>
      </c>
      <c r="D445" s="310" t="s">
        <v>310</v>
      </c>
      <c r="E445" s="19" t="s">
        <v>35</v>
      </c>
      <c r="F445" s="311">
        <v>12.551</v>
      </c>
      <c r="G445" s="40"/>
      <c r="H445" s="46"/>
    </row>
    <row r="446" s="2" customFormat="1" ht="16.8" customHeight="1">
      <c r="A446" s="40"/>
      <c r="B446" s="46"/>
      <c r="C446" s="310" t="s">
        <v>35</v>
      </c>
      <c r="D446" s="310" t="s">
        <v>311</v>
      </c>
      <c r="E446" s="19" t="s">
        <v>35</v>
      </c>
      <c r="F446" s="311">
        <v>1.452</v>
      </c>
      <c r="G446" s="40"/>
      <c r="H446" s="46"/>
    </row>
    <row r="447" s="2" customFormat="1" ht="16.8" customHeight="1">
      <c r="A447" s="40"/>
      <c r="B447" s="46"/>
      <c r="C447" s="310" t="s">
        <v>35</v>
      </c>
      <c r="D447" s="310" t="s">
        <v>312</v>
      </c>
      <c r="E447" s="19" t="s">
        <v>35</v>
      </c>
      <c r="F447" s="311">
        <v>0</v>
      </c>
      <c r="G447" s="40"/>
      <c r="H447" s="46"/>
    </row>
    <row r="448" s="2" customFormat="1" ht="16.8" customHeight="1">
      <c r="A448" s="40"/>
      <c r="B448" s="46"/>
      <c r="C448" s="310" t="s">
        <v>35</v>
      </c>
      <c r="D448" s="310" t="s">
        <v>313</v>
      </c>
      <c r="E448" s="19" t="s">
        <v>35</v>
      </c>
      <c r="F448" s="311">
        <v>56.652000000000001</v>
      </c>
      <c r="G448" s="40"/>
      <c r="H448" s="46"/>
    </row>
    <row r="449" s="2" customFormat="1" ht="16.8" customHeight="1">
      <c r="A449" s="40"/>
      <c r="B449" s="46"/>
      <c r="C449" s="310" t="s">
        <v>35</v>
      </c>
      <c r="D449" s="310" t="s">
        <v>314</v>
      </c>
      <c r="E449" s="19" t="s">
        <v>35</v>
      </c>
      <c r="F449" s="311">
        <v>0</v>
      </c>
      <c r="G449" s="40"/>
      <c r="H449" s="46"/>
    </row>
    <row r="450" s="2" customFormat="1" ht="16.8" customHeight="1">
      <c r="A450" s="40"/>
      <c r="B450" s="46"/>
      <c r="C450" s="310" t="s">
        <v>35</v>
      </c>
      <c r="D450" s="310" t="s">
        <v>315</v>
      </c>
      <c r="E450" s="19" t="s">
        <v>35</v>
      </c>
      <c r="F450" s="311">
        <v>36.137999999999998</v>
      </c>
      <c r="G450" s="40"/>
      <c r="H450" s="46"/>
    </row>
    <row r="451" s="2" customFormat="1" ht="16.8" customHeight="1">
      <c r="A451" s="40"/>
      <c r="B451" s="46"/>
      <c r="C451" s="310" t="s">
        <v>35</v>
      </c>
      <c r="D451" s="310" t="s">
        <v>316</v>
      </c>
      <c r="E451" s="19" t="s">
        <v>35</v>
      </c>
      <c r="F451" s="311">
        <v>0</v>
      </c>
      <c r="G451" s="40"/>
      <c r="H451" s="46"/>
    </row>
    <row r="452" s="2" customFormat="1" ht="16.8" customHeight="1">
      <c r="A452" s="40"/>
      <c r="B452" s="46"/>
      <c r="C452" s="310" t="s">
        <v>35</v>
      </c>
      <c r="D452" s="310" t="s">
        <v>317</v>
      </c>
      <c r="E452" s="19" t="s">
        <v>35</v>
      </c>
      <c r="F452" s="311">
        <v>39.762</v>
      </c>
      <c r="G452" s="40"/>
      <c r="H452" s="46"/>
    </row>
    <row r="453" s="2" customFormat="1" ht="16.8" customHeight="1">
      <c r="A453" s="40"/>
      <c r="B453" s="46"/>
      <c r="C453" s="310" t="s">
        <v>35</v>
      </c>
      <c r="D453" s="310" t="s">
        <v>318</v>
      </c>
      <c r="E453" s="19" t="s">
        <v>35</v>
      </c>
      <c r="F453" s="311">
        <v>21.849</v>
      </c>
      <c r="G453" s="40"/>
      <c r="H453" s="46"/>
    </row>
    <row r="454" s="2" customFormat="1" ht="16.8" customHeight="1">
      <c r="A454" s="40"/>
      <c r="B454" s="46"/>
      <c r="C454" s="310" t="s">
        <v>35</v>
      </c>
      <c r="D454" s="310" t="s">
        <v>319</v>
      </c>
      <c r="E454" s="19" t="s">
        <v>35</v>
      </c>
      <c r="F454" s="311">
        <v>0</v>
      </c>
      <c r="G454" s="40"/>
      <c r="H454" s="46"/>
    </row>
    <row r="455" s="2" customFormat="1" ht="16.8" customHeight="1">
      <c r="A455" s="40"/>
      <c r="B455" s="46"/>
      <c r="C455" s="310" t="s">
        <v>35</v>
      </c>
      <c r="D455" s="310" t="s">
        <v>320</v>
      </c>
      <c r="E455" s="19" t="s">
        <v>35</v>
      </c>
      <c r="F455" s="311">
        <v>6.9119999999999999</v>
      </c>
      <c r="G455" s="40"/>
      <c r="H455" s="46"/>
    </row>
    <row r="456" s="2" customFormat="1" ht="16.8" customHeight="1">
      <c r="A456" s="40"/>
      <c r="B456" s="46"/>
      <c r="C456" s="310" t="s">
        <v>35</v>
      </c>
      <c r="D456" s="310" t="s">
        <v>321</v>
      </c>
      <c r="E456" s="19" t="s">
        <v>35</v>
      </c>
      <c r="F456" s="311">
        <v>2.1499999999999999</v>
      </c>
      <c r="G456" s="40"/>
      <c r="H456" s="46"/>
    </row>
    <row r="457" s="2" customFormat="1" ht="16.8" customHeight="1">
      <c r="A457" s="40"/>
      <c r="B457" s="46"/>
      <c r="C457" s="310" t="s">
        <v>35</v>
      </c>
      <c r="D457" s="310" t="s">
        <v>322</v>
      </c>
      <c r="E457" s="19" t="s">
        <v>35</v>
      </c>
      <c r="F457" s="311">
        <v>16.128</v>
      </c>
      <c r="G457" s="40"/>
      <c r="H457" s="46"/>
    </row>
    <row r="458" s="2" customFormat="1" ht="16.8" customHeight="1">
      <c r="A458" s="40"/>
      <c r="B458" s="46"/>
      <c r="C458" s="310" t="s">
        <v>35</v>
      </c>
      <c r="D458" s="310" t="s">
        <v>323</v>
      </c>
      <c r="E458" s="19" t="s">
        <v>35</v>
      </c>
      <c r="F458" s="311">
        <v>6.048</v>
      </c>
      <c r="G458" s="40"/>
      <c r="H458" s="46"/>
    </row>
    <row r="459" s="2" customFormat="1" ht="16.8" customHeight="1">
      <c r="A459" s="40"/>
      <c r="B459" s="46"/>
      <c r="C459" s="310" t="s">
        <v>35</v>
      </c>
      <c r="D459" s="310" t="s">
        <v>324</v>
      </c>
      <c r="E459" s="19" t="s">
        <v>35</v>
      </c>
      <c r="F459" s="311">
        <v>5.7789999999999999</v>
      </c>
      <c r="G459" s="40"/>
      <c r="H459" s="46"/>
    </row>
    <row r="460" s="2" customFormat="1" ht="16.8" customHeight="1">
      <c r="A460" s="40"/>
      <c r="B460" s="46"/>
      <c r="C460" s="310" t="s">
        <v>35</v>
      </c>
      <c r="D460" s="310" t="s">
        <v>325</v>
      </c>
      <c r="E460" s="19" t="s">
        <v>35</v>
      </c>
      <c r="F460" s="311">
        <v>4.2530000000000001</v>
      </c>
      <c r="G460" s="40"/>
      <c r="H460" s="46"/>
    </row>
    <row r="461" s="2" customFormat="1" ht="16.8" customHeight="1">
      <c r="A461" s="40"/>
      <c r="B461" s="46"/>
      <c r="C461" s="310" t="s">
        <v>35</v>
      </c>
      <c r="D461" s="310" t="s">
        <v>326</v>
      </c>
      <c r="E461" s="19" t="s">
        <v>35</v>
      </c>
      <c r="F461" s="311">
        <v>2.2370000000000001</v>
      </c>
      <c r="G461" s="40"/>
      <c r="H461" s="46"/>
    </row>
    <row r="462" s="2" customFormat="1" ht="16.8" customHeight="1">
      <c r="A462" s="40"/>
      <c r="B462" s="46"/>
      <c r="C462" s="310" t="s">
        <v>35</v>
      </c>
      <c r="D462" s="310" t="s">
        <v>327</v>
      </c>
      <c r="E462" s="19" t="s">
        <v>35</v>
      </c>
      <c r="F462" s="311">
        <v>0.191</v>
      </c>
      <c r="G462" s="40"/>
      <c r="H462" s="46"/>
    </row>
    <row r="463" s="2" customFormat="1" ht="16.8" customHeight="1">
      <c r="A463" s="40"/>
      <c r="B463" s="46"/>
      <c r="C463" s="310" t="s">
        <v>35</v>
      </c>
      <c r="D463" s="310" t="s">
        <v>328</v>
      </c>
      <c r="E463" s="19" t="s">
        <v>35</v>
      </c>
      <c r="F463" s="311">
        <v>0.67000000000000004</v>
      </c>
      <c r="G463" s="40"/>
      <c r="H463" s="46"/>
    </row>
    <row r="464" s="2" customFormat="1" ht="16.8" customHeight="1">
      <c r="A464" s="40"/>
      <c r="B464" s="46"/>
      <c r="C464" s="310" t="s">
        <v>35</v>
      </c>
      <c r="D464" s="310" t="s">
        <v>329</v>
      </c>
      <c r="E464" s="19" t="s">
        <v>35</v>
      </c>
      <c r="F464" s="311">
        <v>0.20399999999999999</v>
      </c>
      <c r="G464" s="40"/>
      <c r="H464" s="46"/>
    </row>
    <row r="465" s="2" customFormat="1" ht="16.8" customHeight="1">
      <c r="A465" s="40"/>
      <c r="B465" s="46"/>
      <c r="C465" s="310" t="s">
        <v>35</v>
      </c>
      <c r="D465" s="310" t="s">
        <v>330</v>
      </c>
      <c r="E465" s="19" t="s">
        <v>35</v>
      </c>
      <c r="F465" s="311">
        <v>1.825</v>
      </c>
      <c r="G465" s="40"/>
      <c r="H465" s="46"/>
    </row>
    <row r="466" s="2" customFormat="1" ht="16.8" customHeight="1">
      <c r="A466" s="40"/>
      <c r="B466" s="46"/>
      <c r="C466" s="310" t="s">
        <v>35</v>
      </c>
      <c r="D466" s="310" t="s">
        <v>331</v>
      </c>
      <c r="E466" s="19" t="s">
        <v>35</v>
      </c>
      <c r="F466" s="311">
        <v>0.88600000000000001</v>
      </c>
      <c r="G466" s="40"/>
      <c r="H466" s="46"/>
    </row>
    <row r="467" s="2" customFormat="1" ht="16.8" customHeight="1">
      <c r="A467" s="40"/>
      <c r="B467" s="46"/>
      <c r="C467" s="310" t="s">
        <v>35</v>
      </c>
      <c r="D467" s="310" t="s">
        <v>332</v>
      </c>
      <c r="E467" s="19" t="s">
        <v>35</v>
      </c>
      <c r="F467" s="311">
        <v>0</v>
      </c>
      <c r="G467" s="40"/>
      <c r="H467" s="46"/>
    </row>
    <row r="468" s="2" customFormat="1" ht="16.8" customHeight="1">
      <c r="A468" s="40"/>
      <c r="B468" s="46"/>
      <c r="C468" s="310" t="s">
        <v>35</v>
      </c>
      <c r="D468" s="310" t="s">
        <v>333</v>
      </c>
      <c r="E468" s="19" t="s">
        <v>35</v>
      </c>
      <c r="F468" s="311">
        <v>0.66900000000000004</v>
      </c>
      <c r="G468" s="40"/>
      <c r="H468" s="46"/>
    </row>
    <row r="469" s="2" customFormat="1" ht="16.8" customHeight="1">
      <c r="A469" s="40"/>
      <c r="B469" s="46"/>
      <c r="C469" s="310" t="s">
        <v>35</v>
      </c>
      <c r="D469" s="310" t="s">
        <v>295</v>
      </c>
      <c r="E469" s="19" t="s">
        <v>35</v>
      </c>
      <c r="F469" s="311">
        <v>0.71999999999999997</v>
      </c>
      <c r="G469" s="40"/>
      <c r="H469" s="46"/>
    </row>
    <row r="470" s="2" customFormat="1" ht="16.8" customHeight="1">
      <c r="A470" s="40"/>
      <c r="B470" s="46"/>
      <c r="C470" s="310" t="s">
        <v>35</v>
      </c>
      <c r="D470" s="310" t="s">
        <v>334</v>
      </c>
      <c r="E470" s="19" t="s">
        <v>35</v>
      </c>
      <c r="F470" s="311">
        <v>4.8650000000000002</v>
      </c>
      <c r="G470" s="40"/>
      <c r="H470" s="46"/>
    </row>
    <row r="471" s="2" customFormat="1" ht="16.8" customHeight="1">
      <c r="A471" s="40"/>
      <c r="B471" s="46"/>
      <c r="C471" s="310" t="s">
        <v>35</v>
      </c>
      <c r="D471" s="310" t="s">
        <v>335</v>
      </c>
      <c r="E471" s="19" t="s">
        <v>35</v>
      </c>
      <c r="F471" s="311">
        <v>2.7229999999999999</v>
      </c>
      <c r="G471" s="40"/>
      <c r="H471" s="46"/>
    </row>
    <row r="472" s="2" customFormat="1" ht="16.8" customHeight="1">
      <c r="A472" s="40"/>
      <c r="B472" s="46"/>
      <c r="C472" s="310" t="s">
        <v>35</v>
      </c>
      <c r="D472" s="310" t="s">
        <v>336</v>
      </c>
      <c r="E472" s="19" t="s">
        <v>35</v>
      </c>
      <c r="F472" s="311">
        <v>5.1449999999999996</v>
      </c>
      <c r="G472" s="40"/>
      <c r="H472" s="46"/>
    </row>
    <row r="473" s="2" customFormat="1" ht="16.8" customHeight="1">
      <c r="A473" s="40"/>
      <c r="B473" s="46"/>
      <c r="C473" s="310" t="s">
        <v>35</v>
      </c>
      <c r="D473" s="310" t="s">
        <v>337</v>
      </c>
      <c r="E473" s="19" t="s">
        <v>35</v>
      </c>
      <c r="F473" s="311">
        <v>2.258</v>
      </c>
      <c r="G473" s="40"/>
      <c r="H473" s="46"/>
    </row>
    <row r="474" s="2" customFormat="1" ht="16.8" customHeight="1">
      <c r="A474" s="40"/>
      <c r="B474" s="46"/>
      <c r="C474" s="310" t="s">
        <v>35</v>
      </c>
      <c r="D474" s="310" t="s">
        <v>338</v>
      </c>
      <c r="E474" s="19" t="s">
        <v>35</v>
      </c>
      <c r="F474" s="311">
        <v>0.59499999999999997</v>
      </c>
      <c r="G474" s="40"/>
      <c r="H474" s="46"/>
    </row>
    <row r="475" s="2" customFormat="1" ht="16.8" customHeight="1">
      <c r="A475" s="40"/>
      <c r="B475" s="46"/>
      <c r="C475" s="310" t="s">
        <v>35</v>
      </c>
      <c r="D475" s="310" t="s">
        <v>339</v>
      </c>
      <c r="E475" s="19" t="s">
        <v>35</v>
      </c>
      <c r="F475" s="311">
        <v>2.9580000000000002</v>
      </c>
      <c r="G475" s="40"/>
      <c r="H475" s="46"/>
    </row>
    <row r="476" s="2" customFormat="1" ht="16.8" customHeight="1">
      <c r="A476" s="40"/>
      <c r="B476" s="46"/>
      <c r="C476" s="310" t="s">
        <v>35</v>
      </c>
      <c r="D476" s="310" t="s">
        <v>340</v>
      </c>
      <c r="E476" s="19" t="s">
        <v>35</v>
      </c>
      <c r="F476" s="311">
        <v>3.3180000000000001</v>
      </c>
      <c r="G476" s="40"/>
      <c r="H476" s="46"/>
    </row>
    <row r="477" s="2" customFormat="1" ht="16.8" customHeight="1">
      <c r="A477" s="40"/>
      <c r="B477" s="46"/>
      <c r="C477" s="310" t="s">
        <v>35</v>
      </c>
      <c r="D477" s="310" t="s">
        <v>341</v>
      </c>
      <c r="E477" s="19" t="s">
        <v>35</v>
      </c>
      <c r="F477" s="311">
        <v>5.8559999999999999</v>
      </c>
      <c r="G477" s="40"/>
      <c r="H477" s="46"/>
    </row>
    <row r="478" s="2" customFormat="1" ht="16.8" customHeight="1">
      <c r="A478" s="40"/>
      <c r="B478" s="46"/>
      <c r="C478" s="310" t="s">
        <v>35</v>
      </c>
      <c r="D478" s="310" t="s">
        <v>342</v>
      </c>
      <c r="E478" s="19" t="s">
        <v>35</v>
      </c>
      <c r="F478" s="311">
        <v>4.1040000000000001</v>
      </c>
      <c r="G478" s="40"/>
      <c r="H478" s="46"/>
    </row>
    <row r="479" s="2" customFormat="1" ht="16.8" customHeight="1">
      <c r="A479" s="40"/>
      <c r="B479" s="46"/>
      <c r="C479" s="310" t="s">
        <v>35</v>
      </c>
      <c r="D479" s="310" t="s">
        <v>343</v>
      </c>
      <c r="E479" s="19" t="s">
        <v>35</v>
      </c>
      <c r="F479" s="311">
        <v>19.050000000000001</v>
      </c>
      <c r="G479" s="40"/>
      <c r="H479" s="46"/>
    </row>
    <row r="480" s="2" customFormat="1" ht="16.8" customHeight="1">
      <c r="A480" s="40"/>
      <c r="B480" s="46"/>
      <c r="C480" s="310" t="s">
        <v>35</v>
      </c>
      <c r="D480" s="310" t="s">
        <v>344</v>
      </c>
      <c r="E480" s="19" t="s">
        <v>35</v>
      </c>
      <c r="F480" s="311">
        <v>4.4649999999999999</v>
      </c>
      <c r="G480" s="40"/>
      <c r="H480" s="46"/>
    </row>
    <row r="481" s="2" customFormat="1" ht="16.8" customHeight="1">
      <c r="A481" s="40"/>
      <c r="B481" s="46"/>
      <c r="C481" s="310" t="s">
        <v>35</v>
      </c>
      <c r="D481" s="310" t="s">
        <v>345</v>
      </c>
      <c r="E481" s="19" t="s">
        <v>35</v>
      </c>
      <c r="F481" s="311">
        <v>11.369999999999999</v>
      </c>
      <c r="G481" s="40"/>
      <c r="H481" s="46"/>
    </row>
    <row r="482" s="2" customFormat="1" ht="16.8" customHeight="1">
      <c r="A482" s="40"/>
      <c r="B482" s="46"/>
      <c r="C482" s="310" t="s">
        <v>35</v>
      </c>
      <c r="D482" s="310" t="s">
        <v>346</v>
      </c>
      <c r="E482" s="19" t="s">
        <v>35</v>
      </c>
      <c r="F482" s="311">
        <v>7.125</v>
      </c>
      <c r="G482" s="40"/>
      <c r="H482" s="46"/>
    </row>
    <row r="483" s="2" customFormat="1" ht="16.8" customHeight="1">
      <c r="A483" s="40"/>
      <c r="B483" s="46"/>
      <c r="C483" s="310" t="s">
        <v>35</v>
      </c>
      <c r="D483" s="310" t="s">
        <v>347</v>
      </c>
      <c r="E483" s="19" t="s">
        <v>35</v>
      </c>
      <c r="F483" s="311">
        <v>9.7279999999999998</v>
      </c>
      <c r="G483" s="40"/>
      <c r="H483" s="46"/>
    </row>
    <row r="484" s="2" customFormat="1" ht="16.8" customHeight="1">
      <c r="A484" s="40"/>
      <c r="B484" s="46"/>
      <c r="C484" s="310" t="s">
        <v>35</v>
      </c>
      <c r="D484" s="310" t="s">
        <v>348</v>
      </c>
      <c r="E484" s="19" t="s">
        <v>35</v>
      </c>
      <c r="F484" s="311">
        <v>29.280000000000001</v>
      </c>
      <c r="G484" s="40"/>
      <c r="H484" s="46"/>
    </row>
    <row r="485" s="2" customFormat="1" ht="16.8" customHeight="1">
      <c r="A485" s="40"/>
      <c r="B485" s="46"/>
      <c r="C485" s="310" t="s">
        <v>35</v>
      </c>
      <c r="D485" s="310" t="s">
        <v>349</v>
      </c>
      <c r="E485" s="19" t="s">
        <v>35</v>
      </c>
      <c r="F485" s="311">
        <v>10.208</v>
      </c>
      <c r="G485" s="40"/>
      <c r="H485" s="46"/>
    </row>
    <row r="486" s="2" customFormat="1" ht="16.8" customHeight="1">
      <c r="A486" s="40"/>
      <c r="B486" s="46"/>
      <c r="C486" s="310" t="s">
        <v>35</v>
      </c>
      <c r="D486" s="310" t="s">
        <v>350</v>
      </c>
      <c r="E486" s="19" t="s">
        <v>35</v>
      </c>
      <c r="F486" s="311">
        <v>5.7080000000000002</v>
      </c>
      <c r="G486" s="40"/>
      <c r="H486" s="46"/>
    </row>
    <row r="487" s="2" customFormat="1" ht="16.8" customHeight="1">
      <c r="A487" s="40"/>
      <c r="B487" s="46"/>
      <c r="C487" s="310" t="s">
        <v>35</v>
      </c>
      <c r="D487" s="310" t="s">
        <v>351</v>
      </c>
      <c r="E487" s="19" t="s">
        <v>35</v>
      </c>
      <c r="F487" s="311">
        <v>4.9800000000000004</v>
      </c>
      <c r="G487" s="40"/>
      <c r="H487" s="46"/>
    </row>
    <row r="488" s="2" customFormat="1" ht="16.8" customHeight="1">
      <c r="A488" s="40"/>
      <c r="B488" s="46"/>
      <c r="C488" s="310" t="s">
        <v>210</v>
      </c>
      <c r="D488" s="310" t="s">
        <v>278</v>
      </c>
      <c r="E488" s="19" t="s">
        <v>35</v>
      </c>
      <c r="F488" s="311">
        <v>494.67399999999998</v>
      </c>
      <c r="G488" s="40"/>
      <c r="H488" s="46"/>
    </row>
    <row r="489" s="2" customFormat="1" ht="16.8" customHeight="1">
      <c r="A489" s="40"/>
      <c r="B489" s="46"/>
      <c r="C489" s="312" t="s">
        <v>3224</v>
      </c>
      <c r="D489" s="40"/>
      <c r="E489" s="40"/>
      <c r="F489" s="40"/>
      <c r="G489" s="40"/>
      <c r="H489" s="46"/>
    </row>
    <row r="490" s="2" customFormat="1" ht="16.8" customHeight="1">
      <c r="A490" s="40"/>
      <c r="B490" s="46"/>
      <c r="C490" s="310" t="s">
        <v>281</v>
      </c>
      <c r="D490" s="310" t="s">
        <v>3376</v>
      </c>
      <c r="E490" s="19" t="s">
        <v>156</v>
      </c>
      <c r="F490" s="311">
        <v>346.27199999999999</v>
      </c>
      <c r="G490" s="40"/>
      <c r="H490" s="46"/>
    </row>
    <row r="491" s="2" customFormat="1" ht="16.8" customHeight="1">
      <c r="A491" s="40"/>
      <c r="B491" s="46"/>
      <c r="C491" s="310" t="s">
        <v>271</v>
      </c>
      <c r="D491" s="310" t="s">
        <v>3298</v>
      </c>
      <c r="E491" s="19" t="s">
        <v>156</v>
      </c>
      <c r="F491" s="311">
        <v>152.78200000000001</v>
      </c>
      <c r="G491" s="40"/>
      <c r="H491" s="46"/>
    </row>
    <row r="492" s="2" customFormat="1">
      <c r="A492" s="40"/>
      <c r="B492" s="46"/>
      <c r="C492" s="310" t="s">
        <v>388</v>
      </c>
      <c r="D492" s="310" t="s">
        <v>3299</v>
      </c>
      <c r="E492" s="19" t="s">
        <v>156</v>
      </c>
      <c r="F492" s="311">
        <v>504.02600000000001</v>
      </c>
      <c r="G492" s="40"/>
      <c r="H492" s="46"/>
    </row>
    <row r="493" s="2" customFormat="1">
      <c r="A493" s="40"/>
      <c r="B493" s="46"/>
      <c r="C493" s="310" t="s">
        <v>394</v>
      </c>
      <c r="D493" s="310" t="s">
        <v>3300</v>
      </c>
      <c r="E493" s="19" t="s">
        <v>156</v>
      </c>
      <c r="F493" s="311">
        <v>12096.624</v>
      </c>
      <c r="G493" s="40"/>
      <c r="H493" s="46"/>
    </row>
    <row r="494" s="2" customFormat="1">
      <c r="A494" s="40"/>
      <c r="B494" s="46"/>
      <c r="C494" s="310" t="s">
        <v>400</v>
      </c>
      <c r="D494" s="310" t="s">
        <v>3301</v>
      </c>
      <c r="E494" s="19" t="s">
        <v>402</v>
      </c>
      <c r="F494" s="311">
        <v>932.44799999999998</v>
      </c>
      <c r="G494" s="40"/>
      <c r="H494" s="46"/>
    </row>
    <row r="495" s="2" customFormat="1" ht="16.8" customHeight="1">
      <c r="A495" s="40"/>
      <c r="B495" s="46"/>
      <c r="C495" s="306" t="s">
        <v>212</v>
      </c>
      <c r="D495" s="307" t="s">
        <v>35</v>
      </c>
      <c r="E495" s="308" t="s">
        <v>156</v>
      </c>
      <c r="F495" s="309">
        <v>4.9720000000000004</v>
      </c>
      <c r="G495" s="40"/>
      <c r="H495" s="46"/>
    </row>
    <row r="496" s="2" customFormat="1" ht="16.8" customHeight="1">
      <c r="A496" s="40"/>
      <c r="B496" s="46"/>
      <c r="C496" s="310" t="s">
        <v>35</v>
      </c>
      <c r="D496" s="310" t="s">
        <v>285</v>
      </c>
      <c r="E496" s="19" t="s">
        <v>35</v>
      </c>
      <c r="F496" s="311">
        <v>0</v>
      </c>
      <c r="G496" s="40"/>
      <c r="H496" s="46"/>
    </row>
    <row r="497" s="2" customFormat="1" ht="16.8" customHeight="1">
      <c r="A497" s="40"/>
      <c r="B497" s="46"/>
      <c r="C497" s="310" t="s">
        <v>35</v>
      </c>
      <c r="D497" s="310" t="s">
        <v>286</v>
      </c>
      <c r="E497" s="19" t="s">
        <v>35</v>
      </c>
      <c r="F497" s="311">
        <v>0</v>
      </c>
      <c r="G497" s="40"/>
      <c r="H497" s="46"/>
    </row>
    <row r="498" s="2" customFormat="1" ht="16.8" customHeight="1">
      <c r="A498" s="40"/>
      <c r="B498" s="46"/>
      <c r="C498" s="310" t="s">
        <v>35</v>
      </c>
      <c r="D498" s="310" t="s">
        <v>363</v>
      </c>
      <c r="E498" s="19" t="s">
        <v>35</v>
      </c>
      <c r="F498" s="311">
        <v>1.395</v>
      </c>
      <c r="G498" s="40"/>
      <c r="H498" s="46"/>
    </row>
    <row r="499" s="2" customFormat="1" ht="16.8" customHeight="1">
      <c r="A499" s="40"/>
      <c r="B499" s="46"/>
      <c r="C499" s="310" t="s">
        <v>35</v>
      </c>
      <c r="D499" s="310" t="s">
        <v>364</v>
      </c>
      <c r="E499" s="19" t="s">
        <v>35</v>
      </c>
      <c r="F499" s="311">
        <v>2.4220000000000002</v>
      </c>
      <c r="G499" s="40"/>
      <c r="H499" s="46"/>
    </row>
    <row r="500" s="2" customFormat="1" ht="16.8" customHeight="1">
      <c r="A500" s="40"/>
      <c r="B500" s="46"/>
      <c r="C500" s="310" t="s">
        <v>35</v>
      </c>
      <c r="D500" s="310" t="s">
        <v>365</v>
      </c>
      <c r="E500" s="19" t="s">
        <v>35</v>
      </c>
      <c r="F500" s="311">
        <v>1.155</v>
      </c>
      <c r="G500" s="40"/>
      <c r="H500" s="46"/>
    </row>
    <row r="501" s="2" customFormat="1" ht="16.8" customHeight="1">
      <c r="A501" s="40"/>
      <c r="B501" s="46"/>
      <c r="C501" s="310" t="s">
        <v>212</v>
      </c>
      <c r="D501" s="310" t="s">
        <v>278</v>
      </c>
      <c r="E501" s="19" t="s">
        <v>35</v>
      </c>
      <c r="F501" s="311">
        <v>4.9720000000000004</v>
      </c>
      <c r="G501" s="40"/>
      <c r="H501" s="46"/>
    </row>
    <row r="502" s="2" customFormat="1" ht="16.8" customHeight="1">
      <c r="A502" s="40"/>
      <c r="B502" s="46"/>
      <c r="C502" s="312" t="s">
        <v>3224</v>
      </c>
      <c r="D502" s="40"/>
      <c r="E502" s="40"/>
      <c r="F502" s="40"/>
      <c r="G502" s="40"/>
      <c r="H502" s="46"/>
    </row>
    <row r="503" s="2" customFormat="1">
      <c r="A503" s="40"/>
      <c r="B503" s="46"/>
      <c r="C503" s="310" t="s">
        <v>359</v>
      </c>
      <c r="D503" s="310" t="s">
        <v>3377</v>
      </c>
      <c r="E503" s="19" t="s">
        <v>156</v>
      </c>
      <c r="F503" s="311">
        <v>2.4860000000000002</v>
      </c>
      <c r="G503" s="40"/>
      <c r="H503" s="46"/>
    </row>
    <row r="504" s="2" customFormat="1">
      <c r="A504" s="40"/>
      <c r="B504" s="46"/>
      <c r="C504" s="310" t="s">
        <v>353</v>
      </c>
      <c r="D504" s="310" t="s">
        <v>3378</v>
      </c>
      <c r="E504" s="19" t="s">
        <v>156</v>
      </c>
      <c r="F504" s="311">
        <v>2.4860000000000002</v>
      </c>
      <c r="G504" s="40"/>
      <c r="H504" s="46"/>
    </row>
    <row r="505" s="2" customFormat="1">
      <c r="A505" s="40"/>
      <c r="B505" s="46"/>
      <c r="C505" s="310" t="s">
        <v>388</v>
      </c>
      <c r="D505" s="310" t="s">
        <v>3299</v>
      </c>
      <c r="E505" s="19" t="s">
        <v>156</v>
      </c>
      <c r="F505" s="311">
        <v>504.02600000000001</v>
      </c>
      <c r="G505" s="40"/>
      <c r="H505" s="46"/>
    </row>
    <row r="506" s="2" customFormat="1">
      <c r="A506" s="40"/>
      <c r="B506" s="46"/>
      <c r="C506" s="310" t="s">
        <v>394</v>
      </c>
      <c r="D506" s="310" t="s">
        <v>3300</v>
      </c>
      <c r="E506" s="19" t="s">
        <v>156</v>
      </c>
      <c r="F506" s="311">
        <v>12096.624</v>
      </c>
      <c r="G506" s="40"/>
      <c r="H506" s="46"/>
    </row>
    <row r="507" s="2" customFormat="1">
      <c r="A507" s="40"/>
      <c r="B507" s="46"/>
      <c r="C507" s="310" t="s">
        <v>400</v>
      </c>
      <c r="D507" s="310" t="s">
        <v>3301</v>
      </c>
      <c r="E507" s="19" t="s">
        <v>402</v>
      </c>
      <c r="F507" s="311">
        <v>932.44799999999998</v>
      </c>
      <c r="G507" s="40"/>
      <c r="H507" s="46"/>
    </row>
    <row r="508" s="2" customFormat="1" ht="26.4" customHeight="1">
      <c r="A508" s="40"/>
      <c r="B508" s="46"/>
      <c r="C508" s="305" t="s">
        <v>3379</v>
      </c>
      <c r="D508" s="305" t="s">
        <v>89</v>
      </c>
      <c r="E508" s="40"/>
      <c r="F508" s="40"/>
      <c r="G508" s="40"/>
      <c r="H508" s="46"/>
    </row>
    <row r="509" s="2" customFormat="1" ht="16.8" customHeight="1">
      <c r="A509" s="40"/>
      <c r="B509" s="46"/>
      <c r="C509" s="306" t="s">
        <v>2031</v>
      </c>
      <c r="D509" s="307" t="s">
        <v>35</v>
      </c>
      <c r="E509" s="308" t="s">
        <v>117</v>
      </c>
      <c r="F509" s="309">
        <v>34.700000000000003</v>
      </c>
      <c r="G509" s="40"/>
      <c r="H509" s="46"/>
    </row>
    <row r="510" s="2" customFormat="1" ht="16.8" customHeight="1">
      <c r="A510" s="40"/>
      <c r="B510" s="46"/>
      <c r="C510" s="310" t="s">
        <v>35</v>
      </c>
      <c r="D510" s="310" t="s">
        <v>2254</v>
      </c>
      <c r="E510" s="19" t="s">
        <v>35</v>
      </c>
      <c r="F510" s="311">
        <v>34.700000000000003</v>
      </c>
      <c r="G510" s="40"/>
      <c r="H510" s="46"/>
    </row>
    <row r="511" s="2" customFormat="1" ht="16.8" customHeight="1">
      <c r="A511" s="40"/>
      <c r="B511" s="46"/>
      <c r="C511" s="310" t="s">
        <v>2031</v>
      </c>
      <c r="D511" s="310" t="s">
        <v>278</v>
      </c>
      <c r="E511" s="19" t="s">
        <v>35</v>
      </c>
      <c r="F511" s="311">
        <v>34.700000000000003</v>
      </c>
      <c r="G511" s="40"/>
      <c r="H511" s="46"/>
    </row>
    <row r="512" s="2" customFormat="1" ht="16.8" customHeight="1">
      <c r="A512" s="40"/>
      <c r="B512" s="46"/>
      <c r="C512" s="312" t="s">
        <v>3224</v>
      </c>
      <c r="D512" s="40"/>
      <c r="E512" s="40"/>
      <c r="F512" s="40"/>
      <c r="G512" s="40"/>
      <c r="H512" s="46"/>
    </row>
    <row r="513" s="2" customFormat="1" ht="16.8" customHeight="1">
      <c r="A513" s="40"/>
      <c r="B513" s="46"/>
      <c r="C513" s="310" t="s">
        <v>2250</v>
      </c>
      <c r="D513" s="310" t="s">
        <v>3380</v>
      </c>
      <c r="E513" s="19" t="s">
        <v>117</v>
      </c>
      <c r="F513" s="311">
        <v>34.700000000000003</v>
      </c>
      <c r="G513" s="40"/>
      <c r="H513" s="46"/>
    </row>
    <row r="514" s="2" customFormat="1" ht="16.8" customHeight="1">
      <c r="A514" s="40"/>
      <c r="B514" s="46"/>
      <c r="C514" s="310" t="s">
        <v>2255</v>
      </c>
      <c r="D514" s="310" t="s">
        <v>3381</v>
      </c>
      <c r="E514" s="19" t="s">
        <v>117</v>
      </c>
      <c r="F514" s="311">
        <v>34.700000000000003</v>
      </c>
      <c r="G514" s="40"/>
      <c r="H514" s="46"/>
    </row>
    <row r="515" s="2" customFormat="1" ht="16.8" customHeight="1">
      <c r="A515" s="40"/>
      <c r="B515" s="46"/>
      <c r="C515" s="310" t="s">
        <v>2259</v>
      </c>
      <c r="D515" s="310" t="s">
        <v>3382</v>
      </c>
      <c r="E515" s="19" t="s">
        <v>117</v>
      </c>
      <c r="F515" s="311">
        <v>34.700000000000003</v>
      </c>
      <c r="G515" s="40"/>
      <c r="H515" s="46"/>
    </row>
    <row r="516" s="2" customFormat="1" ht="16.8" customHeight="1">
      <c r="A516" s="40"/>
      <c r="B516" s="46"/>
      <c r="C516" s="310" t="s">
        <v>2263</v>
      </c>
      <c r="D516" s="310" t="s">
        <v>3383</v>
      </c>
      <c r="E516" s="19" t="s">
        <v>117</v>
      </c>
      <c r="F516" s="311">
        <v>34.700000000000003</v>
      </c>
      <c r="G516" s="40"/>
      <c r="H516" s="46"/>
    </row>
    <row r="517" s="2" customFormat="1" ht="16.8" customHeight="1">
      <c r="A517" s="40"/>
      <c r="B517" s="46"/>
      <c r="C517" s="306" t="s">
        <v>2033</v>
      </c>
      <c r="D517" s="307" t="s">
        <v>35</v>
      </c>
      <c r="E517" s="308" t="s">
        <v>124</v>
      </c>
      <c r="F517" s="309">
        <v>312</v>
      </c>
      <c r="G517" s="40"/>
      <c r="H517" s="46"/>
    </row>
    <row r="518" s="2" customFormat="1" ht="16.8" customHeight="1">
      <c r="A518" s="40"/>
      <c r="B518" s="46"/>
      <c r="C518" s="310" t="s">
        <v>35</v>
      </c>
      <c r="D518" s="310" t="s">
        <v>2057</v>
      </c>
      <c r="E518" s="19" t="s">
        <v>35</v>
      </c>
      <c r="F518" s="311">
        <v>312</v>
      </c>
      <c r="G518" s="40"/>
      <c r="H518" s="46"/>
    </row>
    <row r="519" s="2" customFormat="1" ht="16.8" customHeight="1">
      <c r="A519" s="40"/>
      <c r="B519" s="46"/>
      <c r="C519" s="310" t="s">
        <v>2033</v>
      </c>
      <c r="D519" s="310" t="s">
        <v>270</v>
      </c>
      <c r="E519" s="19" t="s">
        <v>35</v>
      </c>
      <c r="F519" s="311">
        <v>312</v>
      </c>
      <c r="G519" s="40"/>
      <c r="H519" s="46"/>
    </row>
    <row r="520" s="2" customFormat="1" ht="16.8" customHeight="1">
      <c r="A520" s="40"/>
      <c r="B520" s="46"/>
      <c r="C520" s="312" t="s">
        <v>3224</v>
      </c>
      <c r="D520" s="40"/>
      <c r="E520" s="40"/>
      <c r="F520" s="40"/>
      <c r="G520" s="40"/>
      <c r="H520" s="46"/>
    </row>
    <row r="521" s="2" customFormat="1" ht="16.8" customHeight="1">
      <c r="A521" s="40"/>
      <c r="B521" s="46"/>
      <c r="C521" s="310" t="s">
        <v>2053</v>
      </c>
      <c r="D521" s="310" t="s">
        <v>3384</v>
      </c>
      <c r="E521" s="19" t="s">
        <v>124</v>
      </c>
      <c r="F521" s="311">
        <v>312</v>
      </c>
      <c r="G521" s="40"/>
      <c r="H521" s="46"/>
    </row>
    <row r="522" s="2" customFormat="1">
      <c r="A522" s="40"/>
      <c r="B522" s="46"/>
      <c r="C522" s="310" t="s">
        <v>388</v>
      </c>
      <c r="D522" s="310" t="s">
        <v>3299</v>
      </c>
      <c r="E522" s="19" t="s">
        <v>156</v>
      </c>
      <c r="F522" s="311">
        <v>5.5129999999999999</v>
      </c>
      <c r="G522" s="40"/>
      <c r="H522" s="46"/>
    </row>
    <row r="523" s="2" customFormat="1">
      <c r="A523" s="40"/>
      <c r="B523" s="46"/>
      <c r="C523" s="310" t="s">
        <v>394</v>
      </c>
      <c r="D523" s="310" t="s">
        <v>3300</v>
      </c>
      <c r="E523" s="19" t="s">
        <v>156</v>
      </c>
      <c r="F523" s="311">
        <v>104.747</v>
      </c>
      <c r="G523" s="40"/>
      <c r="H523" s="46"/>
    </row>
    <row r="524" s="2" customFormat="1" ht="16.8" customHeight="1">
      <c r="A524" s="40"/>
      <c r="B524" s="46"/>
      <c r="C524" s="310" t="s">
        <v>2047</v>
      </c>
      <c r="D524" s="310" t="s">
        <v>3385</v>
      </c>
      <c r="E524" s="19" t="s">
        <v>156</v>
      </c>
      <c r="F524" s="311">
        <v>5.5129999999999999</v>
      </c>
      <c r="G524" s="40"/>
      <c r="H524" s="46"/>
    </row>
    <row r="525" s="2" customFormat="1">
      <c r="A525" s="40"/>
      <c r="B525" s="46"/>
      <c r="C525" s="310" t="s">
        <v>400</v>
      </c>
      <c r="D525" s="310" t="s">
        <v>3301</v>
      </c>
      <c r="E525" s="19" t="s">
        <v>402</v>
      </c>
      <c r="F525" s="311">
        <v>10.199999999999999</v>
      </c>
      <c r="G525" s="40"/>
      <c r="H525" s="46"/>
    </row>
    <row r="526" s="2" customFormat="1" ht="16.8" customHeight="1">
      <c r="A526" s="40"/>
      <c r="B526" s="46"/>
      <c r="C526" s="306" t="s">
        <v>2035</v>
      </c>
      <c r="D526" s="307" t="s">
        <v>35</v>
      </c>
      <c r="E526" s="308" t="s">
        <v>117</v>
      </c>
      <c r="F526" s="309">
        <v>108.15600000000001</v>
      </c>
      <c r="G526" s="40"/>
      <c r="H526" s="46"/>
    </row>
    <row r="527" s="2" customFormat="1" ht="16.8" customHeight="1">
      <c r="A527" s="40"/>
      <c r="B527" s="46"/>
      <c r="C527" s="310" t="s">
        <v>35</v>
      </c>
      <c r="D527" s="310" t="s">
        <v>2144</v>
      </c>
      <c r="E527" s="19" t="s">
        <v>35</v>
      </c>
      <c r="F527" s="311">
        <v>26.901</v>
      </c>
      <c r="G527" s="40"/>
      <c r="H527" s="46"/>
    </row>
    <row r="528" s="2" customFormat="1" ht="16.8" customHeight="1">
      <c r="A528" s="40"/>
      <c r="B528" s="46"/>
      <c r="C528" s="310" t="s">
        <v>35</v>
      </c>
      <c r="D528" s="310" t="s">
        <v>2145</v>
      </c>
      <c r="E528" s="19" t="s">
        <v>35</v>
      </c>
      <c r="F528" s="311">
        <v>1.7050000000000001</v>
      </c>
      <c r="G528" s="40"/>
      <c r="H528" s="46"/>
    </row>
    <row r="529" s="2" customFormat="1" ht="16.8" customHeight="1">
      <c r="A529" s="40"/>
      <c r="B529" s="46"/>
      <c r="C529" s="310" t="s">
        <v>35</v>
      </c>
      <c r="D529" s="310" t="s">
        <v>2146</v>
      </c>
      <c r="E529" s="19" t="s">
        <v>35</v>
      </c>
      <c r="F529" s="311">
        <v>17.600000000000001</v>
      </c>
      <c r="G529" s="40"/>
      <c r="H529" s="46"/>
    </row>
    <row r="530" s="2" customFormat="1" ht="16.8" customHeight="1">
      <c r="A530" s="40"/>
      <c r="B530" s="46"/>
      <c r="C530" s="310" t="s">
        <v>35</v>
      </c>
      <c r="D530" s="310" t="s">
        <v>2147</v>
      </c>
      <c r="E530" s="19" t="s">
        <v>35</v>
      </c>
      <c r="F530" s="311">
        <v>61.950000000000003</v>
      </c>
      <c r="G530" s="40"/>
      <c r="H530" s="46"/>
    </row>
    <row r="531" s="2" customFormat="1" ht="16.8" customHeight="1">
      <c r="A531" s="40"/>
      <c r="B531" s="46"/>
      <c r="C531" s="310" t="s">
        <v>2035</v>
      </c>
      <c r="D531" s="310" t="s">
        <v>270</v>
      </c>
      <c r="E531" s="19" t="s">
        <v>35</v>
      </c>
      <c r="F531" s="311">
        <v>108.15600000000001</v>
      </c>
      <c r="G531" s="40"/>
      <c r="H531" s="46"/>
    </row>
    <row r="532" s="2" customFormat="1" ht="16.8" customHeight="1">
      <c r="A532" s="40"/>
      <c r="B532" s="46"/>
      <c r="C532" s="312" t="s">
        <v>3224</v>
      </c>
      <c r="D532" s="40"/>
      <c r="E532" s="40"/>
      <c r="F532" s="40"/>
      <c r="G532" s="40"/>
      <c r="H532" s="46"/>
    </row>
    <row r="533" s="2" customFormat="1">
      <c r="A533" s="40"/>
      <c r="B533" s="46"/>
      <c r="C533" s="310" t="s">
        <v>2140</v>
      </c>
      <c r="D533" s="310" t="s">
        <v>3386</v>
      </c>
      <c r="E533" s="19" t="s">
        <v>117</v>
      </c>
      <c r="F533" s="311">
        <v>108.15600000000001</v>
      </c>
      <c r="G533" s="40"/>
      <c r="H533" s="46"/>
    </row>
    <row r="534" s="2" customFormat="1" ht="16.8" customHeight="1">
      <c r="A534" s="40"/>
      <c r="B534" s="46"/>
      <c r="C534" s="310" t="s">
        <v>2148</v>
      </c>
      <c r="D534" s="310" t="s">
        <v>3387</v>
      </c>
      <c r="E534" s="19" t="s">
        <v>402</v>
      </c>
      <c r="F534" s="311">
        <v>4.218</v>
      </c>
      <c r="G534" s="40"/>
      <c r="H534" s="46"/>
    </row>
    <row r="535" s="2" customFormat="1" ht="16.8" customHeight="1">
      <c r="A535" s="40"/>
      <c r="B535" s="46"/>
      <c r="C535" s="306" t="s">
        <v>2037</v>
      </c>
      <c r="D535" s="307" t="s">
        <v>35</v>
      </c>
      <c r="E535" s="308" t="s">
        <v>156</v>
      </c>
      <c r="F535" s="309">
        <v>34.149999999999999</v>
      </c>
      <c r="G535" s="40"/>
      <c r="H535" s="46"/>
    </row>
    <row r="536" s="2" customFormat="1" ht="16.8" customHeight="1">
      <c r="A536" s="40"/>
      <c r="B536" s="46"/>
      <c r="C536" s="310" t="s">
        <v>35</v>
      </c>
      <c r="D536" s="310" t="s">
        <v>2100</v>
      </c>
      <c r="E536" s="19" t="s">
        <v>35</v>
      </c>
      <c r="F536" s="311">
        <v>12</v>
      </c>
      <c r="G536" s="40"/>
      <c r="H536" s="46"/>
    </row>
    <row r="537" s="2" customFormat="1" ht="16.8" customHeight="1">
      <c r="A537" s="40"/>
      <c r="B537" s="46"/>
      <c r="C537" s="310" t="s">
        <v>35</v>
      </c>
      <c r="D537" s="310" t="s">
        <v>2101</v>
      </c>
      <c r="E537" s="19" t="s">
        <v>35</v>
      </c>
      <c r="F537" s="311">
        <v>22.149999999999999</v>
      </c>
      <c r="G537" s="40"/>
      <c r="H537" s="46"/>
    </row>
    <row r="538" s="2" customFormat="1" ht="16.8" customHeight="1">
      <c r="A538" s="40"/>
      <c r="B538" s="46"/>
      <c r="C538" s="310" t="s">
        <v>2037</v>
      </c>
      <c r="D538" s="310" t="s">
        <v>270</v>
      </c>
      <c r="E538" s="19" t="s">
        <v>35</v>
      </c>
      <c r="F538" s="311">
        <v>34.149999999999999</v>
      </c>
      <c r="G538" s="40"/>
      <c r="H538" s="46"/>
    </row>
    <row r="539" s="2" customFormat="1" ht="16.8" customHeight="1">
      <c r="A539" s="40"/>
      <c r="B539" s="46"/>
      <c r="C539" s="312" t="s">
        <v>3224</v>
      </c>
      <c r="D539" s="40"/>
      <c r="E539" s="40"/>
      <c r="F539" s="40"/>
      <c r="G539" s="40"/>
      <c r="H539" s="46"/>
    </row>
    <row r="540" s="2" customFormat="1" ht="16.8" customHeight="1">
      <c r="A540" s="40"/>
      <c r="B540" s="46"/>
      <c r="C540" s="310" t="s">
        <v>2096</v>
      </c>
      <c r="D540" s="310" t="s">
        <v>3388</v>
      </c>
      <c r="E540" s="19" t="s">
        <v>156</v>
      </c>
      <c r="F540" s="311">
        <v>34.149999999999999</v>
      </c>
      <c r="G540" s="40"/>
      <c r="H540" s="46"/>
    </row>
    <row r="541" s="2" customFormat="1" ht="16.8" customHeight="1">
      <c r="A541" s="40"/>
      <c r="B541" s="46"/>
      <c r="C541" s="310" t="s">
        <v>2111</v>
      </c>
      <c r="D541" s="310" t="s">
        <v>3389</v>
      </c>
      <c r="E541" s="19" t="s">
        <v>402</v>
      </c>
      <c r="F541" s="311">
        <v>4.4400000000000004</v>
      </c>
      <c r="G541" s="40"/>
      <c r="H541" s="46"/>
    </row>
    <row r="542" s="2" customFormat="1">
      <c r="A542" s="40"/>
      <c r="B542" s="46"/>
      <c r="C542" s="310" t="s">
        <v>2320</v>
      </c>
      <c r="D542" s="310" t="s">
        <v>3390</v>
      </c>
      <c r="E542" s="19" t="s">
        <v>156</v>
      </c>
      <c r="F542" s="311">
        <v>4.4400000000000004</v>
      </c>
      <c r="G542" s="40"/>
      <c r="H542" s="46"/>
    </row>
    <row r="543" s="2" customFormat="1" ht="16.8" customHeight="1">
      <c r="A543" s="40"/>
      <c r="B543" s="46"/>
      <c r="C543" s="306" t="s">
        <v>2039</v>
      </c>
      <c r="D543" s="307" t="s">
        <v>35</v>
      </c>
      <c r="E543" s="308" t="s">
        <v>156</v>
      </c>
      <c r="F543" s="309">
        <v>14.388999999999999</v>
      </c>
      <c r="G543" s="40"/>
      <c r="H543" s="46"/>
    </row>
    <row r="544" s="2" customFormat="1" ht="16.8" customHeight="1">
      <c r="A544" s="40"/>
      <c r="B544" s="46"/>
      <c r="C544" s="310" t="s">
        <v>35</v>
      </c>
      <c r="D544" s="310" t="s">
        <v>2293</v>
      </c>
      <c r="E544" s="19" t="s">
        <v>35</v>
      </c>
      <c r="F544" s="311">
        <v>0</v>
      </c>
      <c r="G544" s="40"/>
      <c r="H544" s="46"/>
    </row>
    <row r="545" s="2" customFormat="1" ht="16.8" customHeight="1">
      <c r="A545" s="40"/>
      <c r="B545" s="46"/>
      <c r="C545" s="310" t="s">
        <v>35</v>
      </c>
      <c r="D545" s="310" t="s">
        <v>2294</v>
      </c>
      <c r="E545" s="19" t="s">
        <v>35</v>
      </c>
      <c r="F545" s="311">
        <v>1.1779999999999999</v>
      </c>
      <c r="G545" s="40"/>
      <c r="H545" s="46"/>
    </row>
    <row r="546" s="2" customFormat="1" ht="16.8" customHeight="1">
      <c r="A546" s="40"/>
      <c r="B546" s="46"/>
      <c r="C546" s="310" t="s">
        <v>35</v>
      </c>
      <c r="D546" s="310" t="s">
        <v>2295</v>
      </c>
      <c r="E546" s="19" t="s">
        <v>35</v>
      </c>
      <c r="F546" s="311">
        <v>2.355</v>
      </c>
      <c r="G546" s="40"/>
      <c r="H546" s="46"/>
    </row>
    <row r="547" s="2" customFormat="1" ht="16.8" customHeight="1">
      <c r="A547" s="40"/>
      <c r="B547" s="46"/>
      <c r="C547" s="310" t="s">
        <v>35</v>
      </c>
      <c r="D547" s="310" t="s">
        <v>2296</v>
      </c>
      <c r="E547" s="19" t="s">
        <v>35</v>
      </c>
      <c r="F547" s="311">
        <v>2.355</v>
      </c>
      <c r="G547" s="40"/>
      <c r="H547" s="46"/>
    </row>
    <row r="548" s="2" customFormat="1" ht="16.8" customHeight="1">
      <c r="A548" s="40"/>
      <c r="B548" s="46"/>
      <c r="C548" s="310" t="s">
        <v>35</v>
      </c>
      <c r="D548" s="310" t="s">
        <v>2297</v>
      </c>
      <c r="E548" s="19" t="s">
        <v>35</v>
      </c>
      <c r="F548" s="311">
        <v>1.6240000000000001</v>
      </c>
      <c r="G548" s="40"/>
      <c r="H548" s="46"/>
    </row>
    <row r="549" s="2" customFormat="1" ht="16.8" customHeight="1">
      <c r="A549" s="40"/>
      <c r="B549" s="46"/>
      <c r="C549" s="310" t="s">
        <v>35</v>
      </c>
      <c r="D549" s="310" t="s">
        <v>2298</v>
      </c>
      <c r="E549" s="19" t="s">
        <v>35</v>
      </c>
      <c r="F549" s="311">
        <v>0</v>
      </c>
      <c r="G549" s="40"/>
      <c r="H549" s="46"/>
    </row>
    <row r="550" s="2" customFormat="1" ht="16.8" customHeight="1">
      <c r="A550" s="40"/>
      <c r="B550" s="46"/>
      <c r="C550" s="310" t="s">
        <v>35</v>
      </c>
      <c r="D550" s="310" t="s">
        <v>2299</v>
      </c>
      <c r="E550" s="19" t="s">
        <v>35</v>
      </c>
      <c r="F550" s="311">
        <v>2.1160000000000001</v>
      </c>
      <c r="G550" s="40"/>
      <c r="H550" s="46"/>
    </row>
    <row r="551" s="2" customFormat="1" ht="16.8" customHeight="1">
      <c r="A551" s="40"/>
      <c r="B551" s="46"/>
      <c r="C551" s="310" t="s">
        <v>35</v>
      </c>
      <c r="D551" s="310" t="s">
        <v>2300</v>
      </c>
      <c r="E551" s="19" t="s">
        <v>35</v>
      </c>
      <c r="F551" s="311">
        <v>4.7610000000000001</v>
      </c>
      <c r="G551" s="40"/>
      <c r="H551" s="46"/>
    </row>
    <row r="552" s="2" customFormat="1" ht="16.8" customHeight="1">
      <c r="A552" s="40"/>
      <c r="B552" s="46"/>
      <c r="C552" s="310" t="s">
        <v>2039</v>
      </c>
      <c r="D552" s="310" t="s">
        <v>270</v>
      </c>
      <c r="E552" s="19" t="s">
        <v>35</v>
      </c>
      <c r="F552" s="311">
        <v>14.388999999999999</v>
      </c>
      <c r="G552" s="40"/>
      <c r="H552" s="46"/>
    </row>
    <row r="553" s="2" customFormat="1" ht="16.8" customHeight="1">
      <c r="A553" s="40"/>
      <c r="B553" s="46"/>
      <c r="C553" s="312" t="s">
        <v>3224</v>
      </c>
      <c r="D553" s="40"/>
      <c r="E553" s="40"/>
      <c r="F553" s="40"/>
      <c r="G553" s="40"/>
      <c r="H553" s="46"/>
    </row>
    <row r="554" s="2" customFormat="1" ht="16.8" customHeight="1">
      <c r="A554" s="40"/>
      <c r="B554" s="46"/>
      <c r="C554" s="310" t="s">
        <v>2289</v>
      </c>
      <c r="D554" s="310" t="s">
        <v>3391</v>
      </c>
      <c r="E554" s="19" t="s">
        <v>156</v>
      </c>
      <c r="F554" s="311">
        <v>14.388999999999999</v>
      </c>
      <c r="G554" s="40"/>
      <c r="H554" s="46"/>
    </row>
    <row r="555" s="2" customFormat="1" ht="16.8" customHeight="1">
      <c r="A555" s="40"/>
      <c r="B555" s="46"/>
      <c r="C555" s="310" t="s">
        <v>2315</v>
      </c>
      <c r="D555" s="310" t="s">
        <v>3392</v>
      </c>
      <c r="E555" s="19" t="s">
        <v>402</v>
      </c>
      <c r="F555" s="311">
        <v>2.5899999999999999</v>
      </c>
      <c r="G555" s="40"/>
      <c r="H555" s="46"/>
    </row>
    <row r="556" s="2" customFormat="1" ht="7.44" customHeight="1">
      <c r="A556" s="40"/>
      <c r="B556" s="169"/>
      <c r="C556" s="170"/>
      <c r="D556" s="170"/>
      <c r="E556" s="170"/>
      <c r="F556" s="170"/>
      <c r="G556" s="170"/>
      <c r="H556" s="46"/>
    </row>
    <row r="557" s="2" customFormat="1">
      <c r="A557" s="40"/>
      <c r="B557" s="40"/>
      <c r="C557" s="40"/>
      <c r="D557" s="40"/>
      <c r="E557" s="40"/>
      <c r="F557" s="40"/>
      <c r="G557" s="40"/>
      <c r="H557" s="40"/>
    </row>
  </sheetData>
  <sheetProtection sheet="1" formatColumns="0" formatRows="0" objects="1" scenarios="1" spinCount="100000" saltValue="hvMKAlRKci8dISuWQIuo8txUBYWL1KbsiCXM73iYSzVZpxaAYiED7yzLdULFIGNL8YVvz2BUlVaWqshwNM8C9g==" hashValue="XuZSJUMRqNLsX7paM96+lXilHaju9aSFyEXGpmrqYKbRIIWYdR6NQDFss60exuCHQ4tKVvKs6/1OTEABUA4JE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3" customWidth="1"/>
    <col min="2" max="2" width="1.667969" style="313" customWidth="1"/>
    <col min="3" max="4" width="5" style="313" customWidth="1"/>
    <col min="5" max="5" width="11.66016" style="313" customWidth="1"/>
    <col min="6" max="6" width="9.160156" style="313" customWidth="1"/>
    <col min="7" max="7" width="5" style="313" customWidth="1"/>
    <col min="8" max="8" width="77.83203" style="313" customWidth="1"/>
    <col min="9" max="10" width="20" style="313" customWidth="1"/>
    <col min="11" max="11" width="1.667969" style="313" customWidth="1"/>
  </cols>
  <sheetData>
    <row r="1" s="1" customFormat="1" ht="37.5" customHeight="1"/>
    <row r="2" s="1" customFormat="1" ht="7.5" customHeight="1">
      <c r="B2" s="314"/>
      <c r="C2" s="315"/>
      <c r="D2" s="315"/>
      <c r="E2" s="315"/>
      <c r="F2" s="315"/>
      <c r="G2" s="315"/>
      <c r="H2" s="315"/>
      <c r="I2" s="315"/>
      <c r="J2" s="315"/>
      <c r="K2" s="316"/>
    </row>
    <row r="3" s="17" customFormat="1" ht="45" customHeight="1">
      <c r="B3" s="317"/>
      <c r="C3" s="318" t="s">
        <v>3393</v>
      </c>
      <c r="D3" s="318"/>
      <c r="E3" s="318"/>
      <c r="F3" s="318"/>
      <c r="G3" s="318"/>
      <c r="H3" s="318"/>
      <c r="I3" s="318"/>
      <c r="J3" s="318"/>
      <c r="K3" s="319"/>
    </row>
    <row r="4" s="1" customFormat="1" ht="25.5" customHeight="1">
      <c r="B4" s="320"/>
      <c r="C4" s="321" t="s">
        <v>3394</v>
      </c>
      <c r="D4" s="321"/>
      <c r="E4" s="321"/>
      <c r="F4" s="321"/>
      <c r="G4" s="321"/>
      <c r="H4" s="321"/>
      <c r="I4" s="321"/>
      <c r="J4" s="321"/>
      <c r="K4" s="322"/>
    </row>
    <row r="5" s="1" customFormat="1" ht="5.25" customHeight="1">
      <c r="B5" s="320"/>
      <c r="C5" s="323"/>
      <c r="D5" s="323"/>
      <c r="E5" s="323"/>
      <c r="F5" s="323"/>
      <c r="G5" s="323"/>
      <c r="H5" s="323"/>
      <c r="I5" s="323"/>
      <c r="J5" s="323"/>
      <c r="K5" s="322"/>
    </row>
    <row r="6" s="1" customFormat="1" ht="15" customHeight="1">
      <c r="B6" s="320"/>
      <c r="C6" s="324" t="s">
        <v>3395</v>
      </c>
      <c r="D6" s="324"/>
      <c r="E6" s="324"/>
      <c r="F6" s="324"/>
      <c r="G6" s="324"/>
      <c r="H6" s="324"/>
      <c r="I6" s="324"/>
      <c r="J6" s="324"/>
      <c r="K6" s="322"/>
    </row>
    <row r="7" s="1" customFormat="1" ht="15" customHeight="1">
      <c r="B7" s="325"/>
      <c r="C7" s="324" t="s">
        <v>3396</v>
      </c>
      <c r="D7" s="324"/>
      <c r="E7" s="324"/>
      <c r="F7" s="324"/>
      <c r="G7" s="324"/>
      <c r="H7" s="324"/>
      <c r="I7" s="324"/>
      <c r="J7" s="324"/>
      <c r="K7" s="322"/>
    </row>
    <row r="8" s="1" customFormat="1" ht="12.75" customHeight="1">
      <c r="B8" s="325"/>
      <c r="C8" s="324"/>
      <c r="D8" s="324"/>
      <c r="E8" s="324"/>
      <c r="F8" s="324"/>
      <c r="G8" s="324"/>
      <c r="H8" s="324"/>
      <c r="I8" s="324"/>
      <c r="J8" s="324"/>
      <c r="K8" s="322"/>
    </row>
    <row r="9" s="1" customFormat="1" ht="15" customHeight="1">
      <c r="B9" s="325"/>
      <c r="C9" s="324" t="s">
        <v>3397</v>
      </c>
      <c r="D9" s="324"/>
      <c r="E9" s="324"/>
      <c r="F9" s="324"/>
      <c r="G9" s="324"/>
      <c r="H9" s="324"/>
      <c r="I9" s="324"/>
      <c r="J9" s="324"/>
      <c r="K9" s="322"/>
    </row>
    <row r="10" s="1" customFormat="1" ht="15" customHeight="1">
      <c r="B10" s="325"/>
      <c r="C10" s="324"/>
      <c r="D10" s="324" t="s">
        <v>3398</v>
      </c>
      <c r="E10" s="324"/>
      <c r="F10" s="324"/>
      <c r="G10" s="324"/>
      <c r="H10" s="324"/>
      <c r="I10" s="324"/>
      <c r="J10" s="324"/>
      <c r="K10" s="322"/>
    </row>
    <row r="11" s="1" customFormat="1" ht="15" customHeight="1">
      <c r="B11" s="325"/>
      <c r="C11" s="326"/>
      <c r="D11" s="324" t="s">
        <v>3399</v>
      </c>
      <c r="E11" s="324"/>
      <c r="F11" s="324"/>
      <c r="G11" s="324"/>
      <c r="H11" s="324"/>
      <c r="I11" s="324"/>
      <c r="J11" s="324"/>
      <c r="K11" s="322"/>
    </row>
    <row r="12" s="1" customFormat="1" ht="15" customHeight="1">
      <c r="B12" s="325"/>
      <c r="C12" s="326"/>
      <c r="D12" s="324"/>
      <c r="E12" s="324"/>
      <c r="F12" s="324"/>
      <c r="G12" s="324"/>
      <c r="H12" s="324"/>
      <c r="I12" s="324"/>
      <c r="J12" s="324"/>
      <c r="K12" s="322"/>
    </row>
    <row r="13" s="1" customFormat="1" ht="15" customHeight="1">
      <c r="B13" s="325"/>
      <c r="C13" s="326"/>
      <c r="D13" s="327" t="s">
        <v>3400</v>
      </c>
      <c r="E13" s="324"/>
      <c r="F13" s="324"/>
      <c r="G13" s="324"/>
      <c r="H13" s="324"/>
      <c r="I13" s="324"/>
      <c r="J13" s="324"/>
      <c r="K13" s="322"/>
    </row>
    <row r="14" s="1" customFormat="1" ht="12.75" customHeight="1">
      <c r="B14" s="325"/>
      <c r="C14" s="326"/>
      <c r="D14" s="326"/>
      <c r="E14" s="326"/>
      <c r="F14" s="326"/>
      <c r="G14" s="326"/>
      <c r="H14" s="326"/>
      <c r="I14" s="326"/>
      <c r="J14" s="326"/>
      <c r="K14" s="322"/>
    </row>
    <row r="15" s="1" customFormat="1" ht="15" customHeight="1">
      <c r="B15" s="325"/>
      <c r="C15" s="326"/>
      <c r="D15" s="324" t="s">
        <v>3401</v>
      </c>
      <c r="E15" s="324"/>
      <c r="F15" s="324"/>
      <c r="G15" s="324"/>
      <c r="H15" s="324"/>
      <c r="I15" s="324"/>
      <c r="J15" s="324"/>
      <c r="K15" s="322"/>
    </row>
    <row r="16" s="1" customFormat="1" ht="15" customHeight="1">
      <c r="B16" s="325"/>
      <c r="C16" s="326"/>
      <c r="D16" s="324" t="s">
        <v>3402</v>
      </c>
      <c r="E16" s="324"/>
      <c r="F16" s="324"/>
      <c r="G16" s="324"/>
      <c r="H16" s="324"/>
      <c r="I16" s="324"/>
      <c r="J16" s="324"/>
      <c r="K16" s="322"/>
    </row>
    <row r="17" s="1" customFormat="1" ht="15" customHeight="1">
      <c r="B17" s="325"/>
      <c r="C17" s="326"/>
      <c r="D17" s="324" t="s">
        <v>3403</v>
      </c>
      <c r="E17" s="324"/>
      <c r="F17" s="324"/>
      <c r="G17" s="324"/>
      <c r="H17" s="324"/>
      <c r="I17" s="324"/>
      <c r="J17" s="324"/>
      <c r="K17" s="322"/>
    </row>
    <row r="18" s="1" customFormat="1" ht="15" customHeight="1">
      <c r="B18" s="325"/>
      <c r="C18" s="326"/>
      <c r="D18" s="326"/>
      <c r="E18" s="328" t="s">
        <v>84</v>
      </c>
      <c r="F18" s="324" t="s">
        <v>3404</v>
      </c>
      <c r="G18" s="324"/>
      <c r="H18" s="324"/>
      <c r="I18" s="324"/>
      <c r="J18" s="324"/>
      <c r="K18" s="322"/>
    </row>
    <row r="19" s="1" customFormat="1" ht="15" customHeight="1">
      <c r="B19" s="325"/>
      <c r="C19" s="326"/>
      <c r="D19" s="326"/>
      <c r="E19" s="328" t="s">
        <v>3405</v>
      </c>
      <c r="F19" s="324" t="s">
        <v>3406</v>
      </c>
      <c r="G19" s="324"/>
      <c r="H19" s="324"/>
      <c r="I19" s="324"/>
      <c r="J19" s="324"/>
      <c r="K19" s="322"/>
    </row>
    <row r="20" s="1" customFormat="1" ht="15" customHeight="1">
      <c r="B20" s="325"/>
      <c r="C20" s="326"/>
      <c r="D20" s="326"/>
      <c r="E20" s="328" t="s">
        <v>3407</v>
      </c>
      <c r="F20" s="324" t="s">
        <v>3408</v>
      </c>
      <c r="G20" s="324"/>
      <c r="H20" s="324"/>
      <c r="I20" s="324"/>
      <c r="J20" s="324"/>
      <c r="K20" s="322"/>
    </row>
    <row r="21" s="1" customFormat="1" ht="15" customHeight="1">
      <c r="B21" s="325"/>
      <c r="C21" s="326"/>
      <c r="D21" s="326"/>
      <c r="E21" s="328" t="s">
        <v>113</v>
      </c>
      <c r="F21" s="324" t="s">
        <v>3409</v>
      </c>
      <c r="G21" s="324"/>
      <c r="H21" s="324"/>
      <c r="I21" s="324"/>
      <c r="J21" s="324"/>
      <c r="K21" s="322"/>
    </row>
    <row r="22" s="1" customFormat="1" ht="15" customHeight="1">
      <c r="B22" s="325"/>
      <c r="C22" s="326"/>
      <c r="D22" s="326"/>
      <c r="E22" s="328" t="s">
        <v>2009</v>
      </c>
      <c r="F22" s="324" t="s">
        <v>2010</v>
      </c>
      <c r="G22" s="324"/>
      <c r="H22" s="324"/>
      <c r="I22" s="324"/>
      <c r="J22" s="324"/>
      <c r="K22" s="322"/>
    </row>
    <row r="23" s="1" customFormat="1" ht="15" customHeight="1">
      <c r="B23" s="325"/>
      <c r="C23" s="326"/>
      <c r="D23" s="326"/>
      <c r="E23" s="328" t="s">
        <v>96</v>
      </c>
      <c r="F23" s="324" t="s">
        <v>3410</v>
      </c>
      <c r="G23" s="324"/>
      <c r="H23" s="324"/>
      <c r="I23" s="324"/>
      <c r="J23" s="324"/>
      <c r="K23" s="322"/>
    </row>
    <row r="24" s="1" customFormat="1" ht="12.75" customHeight="1">
      <c r="B24" s="325"/>
      <c r="C24" s="326"/>
      <c r="D24" s="326"/>
      <c r="E24" s="326"/>
      <c r="F24" s="326"/>
      <c r="G24" s="326"/>
      <c r="H24" s="326"/>
      <c r="I24" s="326"/>
      <c r="J24" s="326"/>
      <c r="K24" s="322"/>
    </row>
    <row r="25" s="1" customFormat="1" ht="15" customHeight="1">
      <c r="B25" s="325"/>
      <c r="C25" s="324" t="s">
        <v>3411</v>
      </c>
      <c r="D25" s="324"/>
      <c r="E25" s="324"/>
      <c r="F25" s="324"/>
      <c r="G25" s="324"/>
      <c r="H25" s="324"/>
      <c r="I25" s="324"/>
      <c r="J25" s="324"/>
      <c r="K25" s="322"/>
    </row>
    <row r="26" s="1" customFormat="1" ht="15" customHeight="1">
      <c r="B26" s="325"/>
      <c r="C26" s="324" t="s">
        <v>3412</v>
      </c>
      <c r="D26" s="324"/>
      <c r="E26" s="324"/>
      <c r="F26" s="324"/>
      <c r="G26" s="324"/>
      <c r="H26" s="324"/>
      <c r="I26" s="324"/>
      <c r="J26" s="324"/>
      <c r="K26" s="322"/>
    </row>
    <row r="27" s="1" customFormat="1" ht="15" customHeight="1">
      <c r="B27" s="325"/>
      <c r="C27" s="324"/>
      <c r="D27" s="324" t="s">
        <v>3413</v>
      </c>
      <c r="E27" s="324"/>
      <c r="F27" s="324"/>
      <c r="G27" s="324"/>
      <c r="H27" s="324"/>
      <c r="I27" s="324"/>
      <c r="J27" s="324"/>
      <c r="K27" s="322"/>
    </row>
    <row r="28" s="1" customFormat="1" ht="15" customHeight="1">
      <c r="B28" s="325"/>
      <c r="C28" s="326"/>
      <c r="D28" s="324" t="s">
        <v>3414</v>
      </c>
      <c r="E28" s="324"/>
      <c r="F28" s="324"/>
      <c r="G28" s="324"/>
      <c r="H28" s="324"/>
      <c r="I28" s="324"/>
      <c r="J28" s="324"/>
      <c r="K28" s="322"/>
    </row>
    <row r="29" s="1" customFormat="1" ht="12.75" customHeight="1">
      <c r="B29" s="325"/>
      <c r="C29" s="326"/>
      <c r="D29" s="326"/>
      <c r="E29" s="326"/>
      <c r="F29" s="326"/>
      <c r="G29" s="326"/>
      <c r="H29" s="326"/>
      <c r="I29" s="326"/>
      <c r="J29" s="326"/>
      <c r="K29" s="322"/>
    </row>
    <row r="30" s="1" customFormat="1" ht="15" customHeight="1">
      <c r="B30" s="325"/>
      <c r="C30" s="326"/>
      <c r="D30" s="324" t="s">
        <v>3415</v>
      </c>
      <c r="E30" s="324"/>
      <c r="F30" s="324"/>
      <c r="G30" s="324"/>
      <c r="H30" s="324"/>
      <c r="I30" s="324"/>
      <c r="J30" s="324"/>
      <c r="K30" s="322"/>
    </row>
    <row r="31" s="1" customFormat="1" ht="15" customHeight="1">
      <c r="B31" s="325"/>
      <c r="C31" s="326"/>
      <c r="D31" s="324" t="s">
        <v>3416</v>
      </c>
      <c r="E31" s="324"/>
      <c r="F31" s="324"/>
      <c r="G31" s="324"/>
      <c r="H31" s="324"/>
      <c r="I31" s="324"/>
      <c r="J31" s="324"/>
      <c r="K31" s="322"/>
    </row>
    <row r="32" s="1" customFormat="1" ht="12.75" customHeight="1">
      <c r="B32" s="325"/>
      <c r="C32" s="326"/>
      <c r="D32" s="326"/>
      <c r="E32" s="326"/>
      <c r="F32" s="326"/>
      <c r="G32" s="326"/>
      <c r="H32" s="326"/>
      <c r="I32" s="326"/>
      <c r="J32" s="326"/>
      <c r="K32" s="322"/>
    </row>
    <row r="33" s="1" customFormat="1" ht="15" customHeight="1">
      <c r="B33" s="325"/>
      <c r="C33" s="326"/>
      <c r="D33" s="324" t="s">
        <v>3417</v>
      </c>
      <c r="E33" s="324"/>
      <c r="F33" s="324"/>
      <c r="G33" s="324"/>
      <c r="H33" s="324"/>
      <c r="I33" s="324"/>
      <c r="J33" s="324"/>
      <c r="K33" s="322"/>
    </row>
    <row r="34" s="1" customFormat="1" ht="15" customHeight="1">
      <c r="B34" s="325"/>
      <c r="C34" s="326"/>
      <c r="D34" s="324" t="s">
        <v>3418</v>
      </c>
      <c r="E34" s="324"/>
      <c r="F34" s="324"/>
      <c r="G34" s="324"/>
      <c r="H34" s="324"/>
      <c r="I34" s="324"/>
      <c r="J34" s="324"/>
      <c r="K34" s="322"/>
    </row>
    <row r="35" s="1" customFormat="1" ht="15" customHeight="1">
      <c r="B35" s="325"/>
      <c r="C35" s="326"/>
      <c r="D35" s="324" t="s">
        <v>3419</v>
      </c>
      <c r="E35" s="324"/>
      <c r="F35" s="324"/>
      <c r="G35" s="324"/>
      <c r="H35" s="324"/>
      <c r="I35" s="324"/>
      <c r="J35" s="324"/>
      <c r="K35" s="322"/>
    </row>
    <row r="36" s="1" customFormat="1" ht="15" customHeight="1">
      <c r="B36" s="325"/>
      <c r="C36" s="326"/>
      <c r="D36" s="324"/>
      <c r="E36" s="327" t="s">
        <v>244</v>
      </c>
      <c r="F36" s="324"/>
      <c r="G36" s="324" t="s">
        <v>3420</v>
      </c>
      <c r="H36" s="324"/>
      <c r="I36" s="324"/>
      <c r="J36" s="324"/>
      <c r="K36" s="322"/>
    </row>
    <row r="37" s="1" customFormat="1" ht="30.75" customHeight="1">
      <c r="B37" s="325"/>
      <c r="C37" s="326"/>
      <c r="D37" s="324"/>
      <c r="E37" s="327" t="s">
        <v>3421</v>
      </c>
      <c r="F37" s="324"/>
      <c r="G37" s="324" t="s">
        <v>3422</v>
      </c>
      <c r="H37" s="324"/>
      <c r="I37" s="324"/>
      <c r="J37" s="324"/>
      <c r="K37" s="322"/>
    </row>
    <row r="38" s="1" customFormat="1" ht="15" customHeight="1">
      <c r="B38" s="325"/>
      <c r="C38" s="326"/>
      <c r="D38" s="324"/>
      <c r="E38" s="327" t="s">
        <v>59</v>
      </c>
      <c r="F38" s="324"/>
      <c r="G38" s="324" t="s">
        <v>3423</v>
      </c>
      <c r="H38" s="324"/>
      <c r="I38" s="324"/>
      <c r="J38" s="324"/>
      <c r="K38" s="322"/>
    </row>
    <row r="39" s="1" customFormat="1" ht="15" customHeight="1">
      <c r="B39" s="325"/>
      <c r="C39" s="326"/>
      <c r="D39" s="324"/>
      <c r="E39" s="327" t="s">
        <v>60</v>
      </c>
      <c r="F39" s="324"/>
      <c r="G39" s="324" t="s">
        <v>3424</v>
      </c>
      <c r="H39" s="324"/>
      <c r="I39" s="324"/>
      <c r="J39" s="324"/>
      <c r="K39" s="322"/>
    </row>
    <row r="40" s="1" customFormat="1" ht="15" customHeight="1">
      <c r="B40" s="325"/>
      <c r="C40" s="326"/>
      <c r="D40" s="324"/>
      <c r="E40" s="327" t="s">
        <v>245</v>
      </c>
      <c r="F40" s="324"/>
      <c r="G40" s="324" t="s">
        <v>3425</v>
      </c>
      <c r="H40" s="324"/>
      <c r="I40" s="324"/>
      <c r="J40" s="324"/>
      <c r="K40" s="322"/>
    </row>
    <row r="41" s="1" customFormat="1" ht="15" customHeight="1">
      <c r="B41" s="325"/>
      <c r="C41" s="326"/>
      <c r="D41" s="324"/>
      <c r="E41" s="327" t="s">
        <v>246</v>
      </c>
      <c r="F41" s="324"/>
      <c r="G41" s="324" t="s">
        <v>3426</v>
      </c>
      <c r="H41" s="324"/>
      <c r="I41" s="324"/>
      <c r="J41" s="324"/>
      <c r="K41" s="322"/>
    </row>
    <row r="42" s="1" customFormat="1" ht="15" customHeight="1">
      <c r="B42" s="325"/>
      <c r="C42" s="326"/>
      <c r="D42" s="324"/>
      <c r="E42" s="327" t="s">
        <v>3427</v>
      </c>
      <c r="F42" s="324"/>
      <c r="G42" s="324" t="s">
        <v>3428</v>
      </c>
      <c r="H42" s="324"/>
      <c r="I42" s="324"/>
      <c r="J42" s="324"/>
      <c r="K42" s="322"/>
    </row>
    <row r="43" s="1" customFormat="1" ht="15" customHeight="1">
      <c r="B43" s="325"/>
      <c r="C43" s="326"/>
      <c r="D43" s="324"/>
      <c r="E43" s="327"/>
      <c r="F43" s="324"/>
      <c r="G43" s="324" t="s">
        <v>3429</v>
      </c>
      <c r="H43" s="324"/>
      <c r="I43" s="324"/>
      <c r="J43" s="324"/>
      <c r="K43" s="322"/>
    </row>
    <row r="44" s="1" customFormat="1" ht="15" customHeight="1">
      <c r="B44" s="325"/>
      <c r="C44" s="326"/>
      <c r="D44" s="324"/>
      <c r="E44" s="327" t="s">
        <v>3430</v>
      </c>
      <c r="F44" s="324"/>
      <c r="G44" s="324" t="s">
        <v>3431</v>
      </c>
      <c r="H44" s="324"/>
      <c r="I44" s="324"/>
      <c r="J44" s="324"/>
      <c r="K44" s="322"/>
    </row>
    <row r="45" s="1" customFormat="1" ht="15" customHeight="1">
      <c r="B45" s="325"/>
      <c r="C45" s="326"/>
      <c r="D45" s="324"/>
      <c r="E45" s="327" t="s">
        <v>248</v>
      </c>
      <c r="F45" s="324"/>
      <c r="G45" s="324" t="s">
        <v>3432</v>
      </c>
      <c r="H45" s="324"/>
      <c r="I45" s="324"/>
      <c r="J45" s="324"/>
      <c r="K45" s="322"/>
    </row>
    <row r="46" s="1" customFormat="1" ht="12.75" customHeight="1">
      <c r="B46" s="325"/>
      <c r="C46" s="326"/>
      <c r="D46" s="324"/>
      <c r="E46" s="324"/>
      <c r="F46" s="324"/>
      <c r="G46" s="324"/>
      <c r="H46" s="324"/>
      <c r="I46" s="324"/>
      <c r="J46" s="324"/>
      <c r="K46" s="322"/>
    </row>
    <row r="47" s="1" customFormat="1" ht="15" customHeight="1">
      <c r="B47" s="325"/>
      <c r="C47" s="326"/>
      <c r="D47" s="324" t="s">
        <v>3433</v>
      </c>
      <c r="E47" s="324"/>
      <c r="F47" s="324"/>
      <c r="G47" s="324"/>
      <c r="H47" s="324"/>
      <c r="I47" s="324"/>
      <c r="J47" s="324"/>
      <c r="K47" s="322"/>
    </row>
    <row r="48" s="1" customFormat="1" ht="15" customHeight="1">
      <c r="B48" s="325"/>
      <c r="C48" s="326"/>
      <c r="D48" s="326"/>
      <c r="E48" s="324" t="s">
        <v>3434</v>
      </c>
      <c r="F48" s="324"/>
      <c r="G48" s="324"/>
      <c r="H48" s="324"/>
      <c r="I48" s="324"/>
      <c r="J48" s="324"/>
      <c r="K48" s="322"/>
    </row>
    <row r="49" s="1" customFormat="1" ht="15" customHeight="1">
      <c r="B49" s="325"/>
      <c r="C49" s="326"/>
      <c r="D49" s="326"/>
      <c r="E49" s="324" t="s">
        <v>3435</v>
      </c>
      <c r="F49" s="324"/>
      <c r="G49" s="324"/>
      <c r="H49" s="324"/>
      <c r="I49" s="324"/>
      <c r="J49" s="324"/>
      <c r="K49" s="322"/>
    </row>
    <row r="50" s="1" customFormat="1" ht="15" customHeight="1">
      <c r="B50" s="325"/>
      <c r="C50" s="326"/>
      <c r="D50" s="326"/>
      <c r="E50" s="324" t="s">
        <v>3436</v>
      </c>
      <c r="F50" s="324"/>
      <c r="G50" s="324"/>
      <c r="H50" s="324"/>
      <c r="I50" s="324"/>
      <c r="J50" s="324"/>
      <c r="K50" s="322"/>
    </row>
    <row r="51" s="1" customFormat="1" ht="15" customHeight="1">
      <c r="B51" s="325"/>
      <c r="C51" s="326"/>
      <c r="D51" s="324" t="s">
        <v>3437</v>
      </c>
      <c r="E51" s="324"/>
      <c r="F51" s="324"/>
      <c r="G51" s="324"/>
      <c r="H51" s="324"/>
      <c r="I51" s="324"/>
      <c r="J51" s="324"/>
      <c r="K51" s="322"/>
    </row>
    <row r="52" s="1" customFormat="1" ht="25.5" customHeight="1">
      <c r="B52" s="320"/>
      <c r="C52" s="321" t="s">
        <v>3438</v>
      </c>
      <c r="D52" s="321"/>
      <c r="E52" s="321"/>
      <c r="F52" s="321"/>
      <c r="G52" s="321"/>
      <c r="H52" s="321"/>
      <c r="I52" s="321"/>
      <c r="J52" s="321"/>
      <c r="K52" s="322"/>
    </row>
    <row r="53" s="1" customFormat="1" ht="5.25" customHeight="1">
      <c r="B53" s="320"/>
      <c r="C53" s="323"/>
      <c r="D53" s="323"/>
      <c r="E53" s="323"/>
      <c r="F53" s="323"/>
      <c r="G53" s="323"/>
      <c r="H53" s="323"/>
      <c r="I53" s="323"/>
      <c r="J53" s="323"/>
      <c r="K53" s="322"/>
    </row>
    <row r="54" s="1" customFormat="1" ht="15" customHeight="1">
      <c r="B54" s="320"/>
      <c r="C54" s="324" t="s">
        <v>3439</v>
      </c>
      <c r="D54" s="324"/>
      <c r="E54" s="324"/>
      <c r="F54" s="324"/>
      <c r="G54" s="324"/>
      <c r="H54" s="324"/>
      <c r="I54" s="324"/>
      <c r="J54" s="324"/>
      <c r="K54" s="322"/>
    </row>
    <row r="55" s="1" customFormat="1" ht="15" customHeight="1">
      <c r="B55" s="320"/>
      <c r="C55" s="324" t="s">
        <v>3440</v>
      </c>
      <c r="D55" s="324"/>
      <c r="E55" s="324"/>
      <c r="F55" s="324"/>
      <c r="G55" s="324"/>
      <c r="H55" s="324"/>
      <c r="I55" s="324"/>
      <c r="J55" s="324"/>
      <c r="K55" s="322"/>
    </row>
    <row r="56" s="1" customFormat="1" ht="12.75" customHeight="1">
      <c r="B56" s="320"/>
      <c r="C56" s="324"/>
      <c r="D56" s="324"/>
      <c r="E56" s="324"/>
      <c r="F56" s="324"/>
      <c r="G56" s="324"/>
      <c r="H56" s="324"/>
      <c r="I56" s="324"/>
      <c r="J56" s="324"/>
      <c r="K56" s="322"/>
    </row>
    <row r="57" s="1" customFormat="1" ht="15" customHeight="1">
      <c r="B57" s="320"/>
      <c r="C57" s="324" t="s">
        <v>3441</v>
      </c>
      <c r="D57" s="324"/>
      <c r="E57" s="324"/>
      <c r="F57" s="324"/>
      <c r="G57" s="324"/>
      <c r="H57" s="324"/>
      <c r="I57" s="324"/>
      <c r="J57" s="324"/>
      <c r="K57" s="322"/>
    </row>
    <row r="58" s="1" customFormat="1" ht="15" customHeight="1">
      <c r="B58" s="320"/>
      <c r="C58" s="326"/>
      <c r="D58" s="324" t="s">
        <v>3442</v>
      </c>
      <c r="E58" s="324"/>
      <c r="F58" s="324"/>
      <c r="G58" s="324"/>
      <c r="H58" s="324"/>
      <c r="I58" s="324"/>
      <c r="J58" s="324"/>
      <c r="K58" s="322"/>
    </row>
    <row r="59" s="1" customFormat="1" ht="15" customHeight="1">
      <c r="B59" s="320"/>
      <c r="C59" s="326"/>
      <c r="D59" s="324" t="s">
        <v>3443</v>
      </c>
      <c r="E59" s="324"/>
      <c r="F59" s="324"/>
      <c r="G59" s="324"/>
      <c r="H59" s="324"/>
      <c r="I59" s="324"/>
      <c r="J59" s="324"/>
      <c r="K59" s="322"/>
    </row>
    <row r="60" s="1" customFormat="1" ht="15" customHeight="1">
      <c r="B60" s="320"/>
      <c r="C60" s="326"/>
      <c r="D60" s="324" t="s">
        <v>3444</v>
      </c>
      <c r="E60" s="324"/>
      <c r="F60" s="324"/>
      <c r="G60" s="324"/>
      <c r="H60" s="324"/>
      <c r="I60" s="324"/>
      <c r="J60" s="324"/>
      <c r="K60" s="322"/>
    </row>
    <row r="61" s="1" customFormat="1" ht="15" customHeight="1">
      <c r="B61" s="320"/>
      <c r="C61" s="326"/>
      <c r="D61" s="324" t="s">
        <v>3445</v>
      </c>
      <c r="E61" s="324"/>
      <c r="F61" s="324"/>
      <c r="G61" s="324"/>
      <c r="H61" s="324"/>
      <c r="I61" s="324"/>
      <c r="J61" s="324"/>
      <c r="K61" s="322"/>
    </row>
    <row r="62" s="1" customFormat="1" ht="15" customHeight="1">
      <c r="B62" s="320"/>
      <c r="C62" s="326"/>
      <c r="D62" s="329" t="s">
        <v>3446</v>
      </c>
      <c r="E62" s="329"/>
      <c r="F62" s="329"/>
      <c r="G62" s="329"/>
      <c r="H62" s="329"/>
      <c r="I62" s="329"/>
      <c r="J62" s="329"/>
      <c r="K62" s="322"/>
    </row>
    <row r="63" s="1" customFormat="1" ht="15" customHeight="1">
      <c r="B63" s="320"/>
      <c r="C63" s="326"/>
      <c r="D63" s="324" t="s">
        <v>3447</v>
      </c>
      <c r="E63" s="324"/>
      <c r="F63" s="324"/>
      <c r="G63" s="324"/>
      <c r="H63" s="324"/>
      <c r="I63" s="324"/>
      <c r="J63" s="324"/>
      <c r="K63" s="322"/>
    </row>
    <row r="64" s="1" customFormat="1" ht="12.75" customHeight="1">
      <c r="B64" s="320"/>
      <c r="C64" s="326"/>
      <c r="D64" s="326"/>
      <c r="E64" s="330"/>
      <c r="F64" s="326"/>
      <c r="G64" s="326"/>
      <c r="H64" s="326"/>
      <c r="I64" s="326"/>
      <c r="J64" s="326"/>
      <c r="K64" s="322"/>
    </row>
    <row r="65" s="1" customFormat="1" ht="15" customHeight="1">
      <c r="B65" s="320"/>
      <c r="C65" s="326"/>
      <c r="D65" s="324" t="s">
        <v>3448</v>
      </c>
      <c r="E65" s="324"/>
      <c r="F65" s="324"/>
      <c r="G65" s="324"/>
      <c r="H65" s="324"/>
      <c r="I65" s="324"/>
      <c r="J65" s="324"/>
      <c r="K65" s="322"/>
    </row>
    <row r="66" s="1" customFormat="1" ht="15" customHeight="1">
      <c r="B66" s="320"/>
      <c r="C66" s="326"/>
      <c r="D66" s="329" t="s">
        <v>3449</v>
      </c>
      <c r="E66" s="329"/>
      <c r="F66" s="329"/>
      <c r="G66" s="329"/>
      <c r="H66" s="329"/>
      <c r="I66" s="329"/>
      <c r="J66" s="329"/>
      <c r="K66" s="322"/>
    </row>
    <row r="67" s="1" customFormat="1" ht="15" customHeight="1">
      <c r="B67" s="320"/>
      <c r="C67" s="326"/>
      <c r="D67" s="324" t="s">
        <v>3450</v>
      </c>
      <c r="E67" s="324"/>
      <c r="F67" s="324"/>
      <c r="G67" s="324"/>
      <c r="H67" s="324"/>
      <c r="I67" s="324"/>
      <c r="J67" s="324"/>
      <c r="K67" s="322"/>
    </row>
    <row r="68" s="1" customFormat="1" ht="15" customHeight="1">
      <c r="B68" s="320"/>
      <c r="C68" s="326"/>
      <c r="D68" s="324" t="s">
        <v>3451</v>
      </c>
      <c r="E68" s="324"/>
      <c r="F68" s="324"/>
      <c r="G68" s="324"/>
      <c r="H68" s="324"/>
      <c r="I68" s="324"/>
      <c r="J68" s="324"/>
      <c r="K68" s="322"/>
    </row>
    <row r="69" s="1" customFormat="1" ht="15" customHeight="1">
      <c r="B69" s="320"/>
      <c r="C69" s="326"/>
      <c r="D69" s="324" t="s">
        <v>3452</v>
      </c>
      <c r="E69" s="324"/>
      <c r="F69" s="324"/>
      <c r="G69" s="324"/>
      <c r="H69" s="324"/>
      <c r="I69" s="324"/>
      <c r="J69" s="324"/>
      <c r="K69" s="322"/>
    </row>
    <row r="70" s="1" customFormat="1" ht="15" customHeight="1">
      <c r="B70" s="320"/>
      <c r="C70" s="326"/>
      <c r="D70" s="324" t="s">
        <v>3453</v>
      </c>
      <c r="E70" s="324"/>
      <c r="F70" s="324"/>
      <c r="G70" s="324"/>
      <c r="H70" s="324"/>
      <c r="I70" s="324"/>
      <c r="J70" s="324"/>
      <c r="K70" s="322"/>
    </row>
    <row r="71" s="1" customFormat="1" ht="12.75" customHeight="1">
      <c r="B71" s="331"/>
      <c r="C71" s="332"/>
      <c r="D71" s="332"/>
      <c r="E71" s="332"/>
      <c r="F71" s="332"/>
      <c r="G71" s="332"/>
      <c r="H71" s="332"/>
      <c r="I71" s="332"/>
      <c r="J71" s="332"/>
      <c r="K71" s="333"/>
    </row>
    <row r="72" s="1" customFormat="1" ht="18.75" customHeight="1">
      <c r="B72" s="334"/>
      <c r="C72" s="334"/>
      <c r="D72" s="334"/>
      <c r="E72" s="334"/>
      <c r="F72" s="334"/>
      <c r="G72" s="334"/>
      <c r="H72" s="334"/>
      <c r="I72" s="334"/>
      <c r="J72" s="334"/>
      <c r="K72" s="335"/>
    </row>
    <row r="73" s="1" customFormat="1" ht="18.75" customHeight="1">
      <c r="B73" s="335"/>
      <c r="C73" s="335"/>
      <c r="D73" s="335"/>
      <c r="E73" s="335"/>
      <c r="F73" s="335"/>
      <c r="G73" s="335"/>
      <c r="H73" s="335"/>
      <c r="I73" s="335"/>
      <c r="J73" s="335"/>
      <c r="K73" s="335"/>
    </row>
    <row r="74" s="1" customFormat="1" ht="7.5" customHeight="1">
      <c r="B74" s="336"/>
      <c r="C74" s="337"/>
      <c r="D74" s="337"/>
      <c r="E74" s="337"/>
      <c r="F74" s="337"/>
      <c r="G74" s="337"/>
      <c r="H74" s="337"/>
      <c r="I74" s="337"/>
      <c r="J74" s="337"/>
      <c r="K74" s="338"/>
    </row>
    <row r="75" s="1" customFormat="1" ht="45" customHeight="1">
      <c r="B75" s="339"/>
      <c r="C75" s="340" t="s">
        <v>3454</v>
      </c>
      <c r="D75" s="340"/>
      <c r="E75" s="340"/>
      <c r="F75" s="340"/>
      <c r="G75" s="340"/>
      <c r="H75" s="340"/>
      <c r="I75" s="340"/>
      <c r="J75" s="340"/>
      <c r="K75" s="341"/>
    </row>
    <row r="76" s="1" customFormat="1" ht="17.25" customHeight="1">
      <c r="B76" s="339"/>
      <c r="C76" s="342" t="s">
        <v>3455</v>
      </c>
      <c r="D76" s="342"/>
      <c r="E76" s="342"/>
      <c r="F76" s="342" t="s">
        <v>3456</v>
      </c>
      <c r="G76" s="343"/>
      <c r="H76" s="342" t="s">
        <v>60</v>
      </c>
      <c r="I76" s="342" t="s">
        <v>63</v>
      </c>
      <c r="J76" s="342" t="s">
        <v>3457</v>
      </c>
      <c r="K76" s="341"/>
    </row>
    <row r="77" s="1" customFormat="1" ht="17.25" customHeight="1">
      <c r="B77" s="339"/>
      <c r="C77" s="344" t="s">
        <v>3458</v>
      </c>
      <c r="D77" s="344"/>
      <c r="E77" s="344"/>
      <c r="F77" s="345" t="s">
        <v>3459</v>
      </c>
      <c r="G77" s="346"/>
      <c r="H77" s="344"/>
      <c r="I77" s="344"/>
      <c r="J77" s="344" t="s">
        <v>3460</v>
      </c>
      <c r="K77" s="341"/>
    </row>
    <row r="78" s="1" customFormat="1" ht="5.25" customHeight="1">
      <c r="B78" s="339"/>
      <c r="C78" s="347"/>
      <c r="D78" s="347"/>
      <c r="E78" s="347"/>
      <c r="F78" s="347"/>
      <c r="G78" s="348"/>
      <c r="H78" s="347"/>
      <c r="I78" s="347"/>
      <c r="J78" s="347"/>
      <c r="K78" s="341"/>
    </row>
    <row r="79" s="1" customFormat="1" ht="15" customHeight="1">
      <c r="B79" s="339"/>
      <c r="C79" s="327" t="s">
        <v>59</v>
      </c>
      <c r="D79" s="349"/>
      <c r="E79" s="349"/>
      <c r="F79" s="350" t="s">
        <v>3461</v>
      </c>
      <c r="G79" s="351"/>
      <c r="H79" s="327" t="s">
        <v>3462</v>
      </c>
      <c r="I79" s="327" t="s">
        <v>3463</v>
      </c>
      <c r="J79" s="327">
        <v>20</v>
      </c>
      <c r="K79" s="341"/>
    </row>
    <row r="80" s="1" customFormat="1" ht="15" customHeight="1">
      <c r="B80" s="339"/>
      <c r="C80" s="327" t="s">
        <v>3464</v>
      </c>
      <c r="D80" s="327"/>
      <c r="E80" s="327"/>
      <c r="F80" s="350" t="s">
        <v>3461</v>
      </c>
      <c r="G80" s="351"/>
      <c r="H80" s="327" t="s">
        <v>3465</v>
      </c>
      <c r="I80" s="327" t="s">
        <v>3463</v>
      </c>
      <c r="J80" s="327">
        <v>120</v>
      </c>
      <c r="K80" s="341"/>
    </row>
    <row r="81" s="1" customFormat="1" ht="15" customHeight="1">
      <c r="B81" s="352"/>
      <c r="C81" s="327" t="s">
        <v>3466</v>
      </c>
      <c r="D81" s="327"/>
      <c r="E81" s="327"/>
      <c r="F81" s="350" t="s">
        <v>3467</v>
      </c>
      <c r="G81" s="351"/>
      <c r="H81" s="327" t="s">
        <v>3468</v>
      </c>
      <c r="I81" s="327" t="s">
        <v>3463</v>
      </c>
      <c r="J81" s="327">
        <v>50</v>
      </c>
      <c r="K81" s="341"/>
    </row>
    <row r="82" s="1" customFormat="1" ht="15" customHeight="1">
      <c r="B82" s="352"/>
      <c r="C82" s="327" t="s">
        <v>3469</v>
      </c>
      <c r="D82" s="327"/>
      <c r="E82" s="327"/>
      <c r="F82" s="350" t="s">
        <v>3461</v>
      </c>
      <c r="G82" s="351"/>
      <c r="H82" s="327" t="s">
        <v>3470</v>
      </c>
      <c r="I82" s="327" t="s">
        <v>3471</v>
      </c>
      <c r="J82" s="327"/>
      <c r="K82" s="341"/>
    </row>
    <row r="83" s="1" customFormat="1" ht="15" customHeight="1">
      <c r="B83" s="352"/>
      <c r="C83" s="353" t="s">
        <v>3472</v>
      </c>
      <c r="D83" s="353"/>
      <c r="E83" s="353"/>
      <c r="F83" s="354" t="s">
        <v>3467</v>
      </c>
      <c r="G83" s="353"/>
      <c r="H83" s="353" t="s">
        <v>3473</v>
      </c>
      <c r="I83" s="353" t="s">
        <v>3463</v>
      </c>
      <c r="J83" s="353">
        <v>15</v>
      </c>
      <c r="K83" s="341"/>
    </row>
    <row r="84" s="1" customFormat="1" ht="15" customHeight="1">
      <c r="B84" s="352"/>
      <c r="C84" s="353" t="s">
        <v>3474</v>
      </c>
      <c r="D84" s="353"/>
      <c r="E84" s="353"/>
      <c r="F84" s="354" t="s">
        <v>3467</v>
      </c>
      <c r="G84" s="353"/>
      <c r="H84" s="353" t="s">
        <v>3475</v>
      </c>
      <c r="I84" s="353" t="s">
        <v>3463</v>
      </c>
      <c r="J84" s="353">
        <v>15</v>
      </c>
      <c r="K84" s="341"/>
    </row>
    <row r="85" s="1" customFormat="1" ht="15" customHeight="1">
      <c r="B85" s="352"/>
      <c r="C85" s="353" t="s">
        <v>3476</v>
      </c>
      <c r="D85" s="353"/>
      <c r="E85" s="353"/>
      <c r="F85" s="354" t="s">
        <v>3467</v>
      </c>
      <c r="G85" s="353"/>
      <c r="H85" s="353" t="s">
        <v>3477</v>
      </c>
      <c r="I85" s="353" t="s">
        <v>3463</v>
      </c>
      <c r="J85" s="353">
        <v>20</v>
      </c>
      <c r="K85" s="341"/>
    </row>
    <row r="86" s="1" customFormat="1" ht="15" customHeight="1">
      <c r="B86" s="352"/>
      <c r="C86" s="353" t="s">
        <v>3478</v>
      </c>
      <c r="D86" s="353"/>
      <c r="E86" s="353"/>
      <c r="F86" s="354" t="s">
        <v>3467</v>
      </c>
      <c r="G86" s="353"/>
      <c r="H86" s="353" t="s">
        <v>3479</v>
      </c>
      <c r="I86" s="353" t="s">
        <v>3463</v>
      </c>
      <c r="J86" s="353">
        <v>20</v>
      </c>
      <c r="K86" s="341"/>
    </row>
    <row r="87" s="1" customFormat="1" ht="15" customHeight="1">
      <c r="B87" s="352"/>
      <c r="C87" s="327" t="s">
        <v>3480</v>
      </c>
      <c r="D87" s="327"/>
      <c r="E87" s="327"/>
      <c r="F87" s="350" t="s">
        <v>3467</v>
      </c>
      <c r="G87" s="351"/>
      <c r="H87" s="327" t="s">
        <v>3481</v>
      </c>
      <c r="I87" s="327" t="s">
        <v>3463</v>
      </c>
      <c r="J87" s="327">
        <v>50</v>
      </c>
      <c r="K87" s="341"/>
    </row>
    <row r="88" s="1" customFormat="1" ht="15" customHeight="1">
      <c r="B88" s="352"/>
      <c r="C88" s="327" t="s">
        <v>3482</v>
      </c>
      <c r="D88" s="327"/>
      <c r="E88" s="327"/>
      <c r="F88" s="350" t="s">
        <v>3467</v>
      </c>
      <c r="G88" s="351"/>
      <c r="H88" s="327" t="s">
        <v>3483</v>
      </c>
      <c r="I88" s="327" t="s">
        <v>3463</v>
      </c>
      <c r="J88" s="327">
        <v>20</v>
      </c>
      <c r="K88" s="341"/>
    </row>
    <row r="89" s="1" customFormat="1" ht="15" customHeight="1">
      <c r="B89" s="352"/>
      <c r="C89" s="327" t="s">
        <v>3484</v>
      </c>
      <c r="D89" s="327"/>
      <c r="E89" s="327"/>
      <c r="F89" s="350" t="s">
        <v>3467</v>
      </c>
      <c r="G89" s="351"/>
      <c r="H89" s="327" t="s">
        <v>3485</v>
      </c>
      <c r="I89" s="327" t="s">
        <v>3463</v>
      </c>
      <c r="J89" s="327">
        <v>20</v>
      </c>
      <c r="K89" s="341"/>
    </row>
    <row r="90" s="1" customFormat="1" ht="15" customHeight="1">
      <c r="B90" s="352"/>
      <c r="C90" s="327" t="s">
        <v>3486</v>
      </c>
      <c r="D90" s="327"/>
      <c r="E90" s="327"/>
      <c r="F90" s="350" t="s">
        <v>3467</v>
      </c>
      <c r="G90" s="351"/>
      <c r="H90" s="327" t="s">
        <v>3487</v>
      </c>
      <c r="I90" s="327" t="s">
        <v>3463</v>
      </c>
      <c r="J90" s="327">
        <v>50</v>
      </c>
      <c r="K90" s="341"/>
    </row>
    <row r="91" s="1" customFormat="1" ht="15" customHeight="1">
      <c r="B91" s="352"/>
      <c r="C91" s="327" t="s">
        <v>3488</v>
      </c>
      <c r="D91" s="327"/>
      <c r="E91" s="327"/>
      <c r="F91" s="350" t="s">
        <v>3467</v>
      </c>
      <c r="G91" s="351"/>
      <c r="H91" s="327" t="s">
        <v>3488</v>
      </c>
      <c r="I91" s="327" t="s">
        <v>3463</v>
      </c>
      <c r="J91" s="327">
        <v>50</v>
      </c>
      <c r="K91" s="341"/>
    </row>
    <row r="92" s="1" customFormat="1" ht="15" customHeight="1">
      <c r="B92" s="352"/>
      <c r="C92" s="327" t="s">
        <v>3489</v>
      </c>
      <c r="D92" s="327"/>
      <c r="E92" s="327"/>
      <c r="F92" s="350" t="s">
        <v>3467</v>
      </c>
      <c r="G92" s="351"/>
      <c r="H92" s="327" t="s">
        <v>3490</v>
      </c>
      <c r="I92" s="327" t="s">
        <v>3463</v>
      </c>
      <c r="J92" s="327">
        <v>255</v>
      </c>
      <c r="K92" s="341"/>
    </row>
    <row r="93" s="1" customFormat="1" ht="15" customHeight="1">
      <c r="B93" s="352"/>
      <c r="C93" s="327" t="s">
        <v>3491</v>
      </c>
      <c r="D93" s="327"/>
      <c r="E93" s="327"/>
      <c r="F93" s="350" t="s">
        <v>3461</v>
      </c>
      <c r="G93" s="351"/>
      <c r="H93" s="327" t="s">
        <v>3492</v>
      </c>
      <c r="I93" s="327" t="s">
        <v>3493</v>
      </c>
      <c r="J93" s="327"/>
      <c r="K93" s="341"/>
    </row>
    <row r="94" s="1" customFormat="1" ht="15" customHeight="1">
      <c r="B94" s="352"/>
      <c r="C94" s="327" t="s">
        <v>3494</v>
      </c>
      <c r="D94" s="327"/>
      <c r="E94" s="327"/>
      <c r="F94" s="350" t="s">
        <v>3461</v>
      </c>
      <c r="G94" s="351"/>
      <c r="H94" s="327" t="s">
        <v>3495</v>
      </c>
      <c r="I94" s="327" t="s">
        <v>3496</v>
      </c>
      <c r="J94" s="327"/>
      <c r="K94" s="341"/>
    </row>
    <row r="95" s="1" customFormat="1" ht="15" customHeight="1">
      <c r="B95" s="352"/>
      <c r="C95" s="327" t="s">
        <v>3497</v>
      </c>
      <c r="D95" s="327"/>
      <c r="E95" s="327"/>
      <c r="F95" s="350" t="s">
        <v>3461</v>
      </c>
      <c r="G95" s="351"/>
      <c r="H95" s="327" t="s">
        <v>3497</v>
      </c>
      <c r="I95" s="327" t="s">
        <v>3496</v>
      </c>
      <c r="J95" s="327"/>
      <c r="K95" s="341"/>
    </row>
    <row r="96" s="1" customFormat="1" ht="15" customHeight="1">
      <c r="B96" s="352"/>
      <c r="C96" s="327" t="s">
        <v>44</v>
      </c>
      <c r="D96" s="327"/>
      <c r="E96" s="327"/>
      <c r="F96" s="350" t="s">
        <v>3461</v>
      </c>
      <c r="G96" s="351"/>
      <c r="H96" s="327" t="s">
        <v>3498</v>
      </c>
      <c r="I96" s="327" t="s">
        <v>3496</v>
      </c>
      <c r="J96" s="327"/>
      <c r="K96" s="341"/>
    </row>
    <row r="97" s="1" customFormat="1" ht="15" customHeight="1">
      <c r="B97" s="352"/>
      <c r="C97" s="327" t="s">
        <v>54</v>
      </c>
      <c r="D97" s="327"/>
      <c r="E97" s="327"/>
      <c r="F97" s="350" t="s">
        <v>3461</v>
      </c>
      <c r="G97" s="351"/>
      <c r="H97" s="327" t="s">
        <v>3499</v>
      </c>
      <c r="I97" s="327" t="s">
        <v>3496</v>
      </c>
      <c r="J97" s="327"/>
      <c r="K97" s="341"/>
    </row>
    <row r="98" s="1" customFormat="1" ht="15" customHeight="1">
      <c r="B98" s="355"/>
      <c r="C98" s="356"/>
      <c r="D98" s="356"/>
      <c r="E98" s="356"/>
      <c r="F98" s="356"/>
      <c r="G98" s="356"/>
      <c r="H98" s="356"/>
      <c r="I98" s="356"/>
      <c r="J98" s="356"/>
      <c r="K98" s="357"/>
    </row>
    <row r="99" s="1" customFormat="1" ht="18.75" customHeight="1">
      <c r="B99" s="358"/>
      <c r="C99" s="359"/>
      <c r="D99" s="359"/>
      <c r="E99" s="359"/>
      <c r="F99" s="359"/>
      <c r="G99" s="359"/>
      <c r="H99" s="359"/>
      <c r="I99" s="359"/>
      <c r="J99" s="359"/>
      <c r="K99" s="358"/>
    </row>
    <row r="100" s="1" customFormat="1" ht="18.75" customHeight="1"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</row>
    <row r="101" s="1" customFormat="1" ht="7.5" customHeight="1">
      <c r="B101" s="336"/>
      <c r="C101" s="337"/>
      <c r="D101" s="337"/>
      <c r="E101" s="337"/>
      <c r="F101" s="337"/>
      <c r="G101" s="337"/>
      <c r="H101" s="337"/>
      <c r="I101" s="337"/>
      <c r="J101" s="337"/>
      <c r="K101" s="338"/>
    </row>
    <row r="102" s="1" customFormat="1" ht="45" customHeight="1">
      <c r="B102" s="339"/>
      <c r="C102" s="340" t="s">
        <v>3500</v>
      </c>
      <c r="D102" s="340"/>
      <c r="E102" s="340"/>
      <c r="F102" s="340"/>
      <c r="G102" s="340"/>
      <c r="H102" s="340"/>
      <c r="I102" s="340"/>
      <c r="J102" s="340"/>
      <c r="K102" s="341"/>
    </row>
    <row r="103" s="1" customFormat="1" ht="17.25" customHeight="1">
      <c r="B103" s="339"/>
      <c r="C103" s="342" t="s">
        <v>3455</v>
      </c>
      <c r="D103" s="342"/>
      <c r="E103" s="342"/>
      <c r="F103" s="342" t="s">
        <v>3456</v>
      </c>
      <c r="G103" s="343"/>
      <c r="H103" s="342" t="s">
        <v>60</v>
      </c>
      <c r="I103" s="342" t="s">
        <v>63</v>
      </c>
      <c r="J103" s="342" t="s">
        <v>3457</v>
      </c>
      <c r="K103" s="341"/>
    </row>
    <row r="104" s="1" customFormat="1" ht="17.25" customHeight="1">
      <c r="B104" s="339"/>
      <c r="C104" s="344" t="s">
        <v>3458</v>
      </c>
      <c r="D104" s="344"/>
      <c r="E104" s="344"/>
      <c r="F104" s="345" t="s">
        <v>3459</v>
      </c>
      <c r="G104" s="346"/>
      <c r="H104" s="344"/>
      <c r="I104" s="344"/>
      <c r="J104" s="344" t="s">
        <v>3460</v>
      </c>
      <c r="K104" s="341"/>
    </row>
    <row r="105" s="1" customFormat="1" ht="5.25" customHeight="1">
      <c r="B105" s="339"/>
      <c r="C105" s="342"/>
      <c r="D105" s="342"/>
      <c r="E105" s="342"/>
      <c r="F105" s="342"/>
      <c r="G105" s="360"/>
      <c r="H105" s="342"/>
      <c r="I105" s="342"/>
      <c r="J105" s="342"/>
      <c r="K105" s="341"/>
    </row>
    <row r="106" s="1" customFormat="1" ht="15" customHeight="1">
      <c r="B106" s="339"/>
      <c r="C106" s="327" t="s">
        <v>59</v>
      </c>
      <c r="D106" s="349"/>
      <c r="E106" s="349"/>
      <c r="F106" s="350" t="s">
        <v>3461</v>
      </c>
      <c r="G106" s="327"/>
      <c r="H106" s="327" t="s">
        <v>3501</v>
      </c>
      <c r="I106" s="327" t="s">
        <v>3463</v>
      </c>
      <c r="J106" s="327">
        <v>20</v>
      </c>
      <c r="K106" s="341"/>
    </row>
    <row r="107" s="1" customFormat="1" ht="15" customHeight="1">
      <c r="B107" s="339"/>
      <c r="C107" s="327" t="s">
        <v>3464</v>
      </c>
      <c r="D107" s="327"/>
      <c r="E107" s="327"/>
      <c r="F107" s="350" t="s">
        <v>3461</v>
      </c>
      <c r="G107" s="327"/>
      <c r="H107" s="327" t="s">
        <v>3501</v>
      </c>
      <c r="I107" s="327" t="s">
        <v>3463</v>
      </c>
      <c r="J107" s="327">
        <v>120</v>
      </c>
      <c r="K107" s="341"/>
    </row>
    <row r="108" s="1" customFormat="1" ht="15" customHeight="1">
      <c r="B108" s="352"/>
      <c r="C108" s="327" t="s">
        <v>3466</v>
      </c>
      <c r="D108" s="327"/>
      <c r="E108" s="327"/>
      <c r="F108" s="350" t="s">
        <v>3467</v>
      </c>
      <c r="G108" s="327"/>
      <c r="H108" s="327" t="s">
        <v>3501</v>
      </c>
      <c r="I108" s="327" t="s">
        <v>3463</v>
      </c>
      <c r="J108" s="327">
        <v>50</v>
      </c>
      <c r="K108" s="341"/>
    </row>
    <row r="109" s="1" customFormat="1" ht="15" customHeight="1">
      <c r="B109" s="352"/>
      <c r="C109" s="327" t="s">
        <v>3469</v>
      </c>
      <c r="D109" s="327"/>
      <c r="E109" s="327"/>
      <c r="F109" s="350" t="s">
        <v>3461</v>
      </c>
      <c r="G109" s="327"/>
      <c r="H109" s="327" t="s">
        <v>3501</v>
      </c>
      <c r="I109" s="327" t="s">
        <v>3471</v>
      </c>
      <c r="J109" s="327"/>
      <c r="K109" s="341"/>
    </row>
    <row r="110" s="1" customFormat="1" ht="15" customHeight="1">
      <c r="B110" s="352"/>
      <c r="C110" s="327" t="s">
        <v>3480</v>
      </c>
      <c r="D110" s="327"/>
      <c r="E110" s="327"/>
      <c r="F110" s="350" t="s">
        <v>3467</v>
      </c>
      <c r="G110" s="327"/>
      <c r="H110" s="327" t="s">
        <v>3501</v>
      </c>
      <c r="I110" s="327" t="s">
        <v>3463</v>
      </c>
      <c r="J110" s="327">
        <v>50</v>
      </c>
      <c r="K110" s="341"/>
    </row>
    <row r="111" s="1" customFormat="1" ht="15" customHeight="1">
      <c r="B111" s="352"/>
      <c r="C111" s="327" t="s">
        <v>3488</v>
      </c>
      <c r="D111" s="327"/>
      <c r="E111" s="327"/>
      <c r="F111" s="350" t="s">
        <v>3467</v>
      </c>
      <c r="G111" s="327"/>
      <c r="H111" s="327" t="s">
        <v>3501</v>
      </c>
      <c r="I111" s="327" t="s">
        <v>3463</v>
      </c>
      <c r="J111" s="327">
        <v>50</v>
      </c>
      <c r="K111" s="341"/>
    </row>
    <row r="112" s="1" customFormat="1" ht="15" customHeight="1">
      <c r="B112" s="352"/>
      <c r="C112" s="327" t="s">
        <v>3486</v>
      </c>
      <c r="D112" s="327"/>
      <c r="E112" s="327"/>
      <c r="F112" s="350" t="s">
        <v>3467</v>
      </c>
      <c r="G112" s="327"/>
      <c r="H112" s="327" t="s">
        <v>3501</v>
      </c>
      <c r="I112" s="327" t="s">
        <v>3463</v>
      </c>
      <c r="J112" s="327">
        <v>50</v>
      </c>
      <c r="K112" s="341"/>
    </row>
    <row r="113" s="1" customFormat="1" ht="15" customHeight="1">
      <c r="B113" s="352"/>
      <c r="C113" s="327" t="s">
        <v>59</v>
      </c>
      <c r="D113" s="327"/>
      <c r="E113" s="327"/>
      <c r="F113" s="350" t="s">
        <v>3461</v>
      </c>
      <c r="G113" s="327"/>
      <c r="H113" s="327" t="s">
        <v>3502</v>
      </c>
      <c r="I113" s="327" t="s">
        <v>3463</v>
      </c>
      <c r="J113" s="327">
        <v>20</v>
      </c>
      <c r="K113" s="341"/>
    </row>
    <row r="114" s="1" customFormat="1" ht="15" customHeight="1">
      <c r="B114" s="352"/>
      <c r="C114" s="327" t="s">
        <v>3503</v>
      </c>
      <c r="D114" s="327"/>
      <c r="E114" s="327"/>
      <c r="F114" s="350" t="s">
        <v>3461</v>
      </c>
      <c r="G114" s="327"/>
      <c r="H114" s="327" t="s">
        <v>3504</v>
      </c>
      <c r="I114" s="327" t="s">
        <v>3463</v>
      </c>
      <c r="J114" s="327">
        <v>120</v>
      </c>
      <c r="K114" s="341"/>
    </row>
    <row r="115" s="1" customFormat="1" ht="15" customHeight="1">
      <c r="B115" s="352"/>
      <c r="C115" s="327" t="s">
        <v>44</v>
      </c>
      <c r="D115" s="327"/>
      <c r="E115" s="327"/>
      <c r="F115" s="350" t="s">
        <v>3461</v>
      </c>
      <c r="G115" s="327"/>
      <c r="H115" s="327" t="s">
        <v>3505</v>
      </c>
      <c r="I115" s="327" t="s">
        <v>3496</v>
      </c>
      <c r="J115" s="327"/>
      <c r="K115" s="341"/>
    </row>
    <row r="116" s="1" customFormat="1" ht="15" customHeight="1">
      <c r="B116" s="352"/>
      <c r="C116" s="327" t="s">
        <v>54</v>
      </c>
      <c r="D116" s="327"/>
      <c r="E116" s="327"/>
      <c r="F116" s="350" t="s">
        <v>3461</v>
      </c>
      <c r="G116" s="327"/>
      <c r="H116" s="327" t="s">
        <v>3506</v>
      </c>
      <c r="I116" s="327" t="s">
        <v>3496</v>
      </c>
      <c r="J116" s="327"/>
      <c r="K116" s="341"/>
    </row>
    <row r="117" s="1" customFormat="1" ht="15" customHeight="1">
      <c r="B117" s="352"/>
      <c r="C117" s="327" t="s">
        <v>63</v>
      </c>
      <c r="D117" s="327"/>
      <c r="E117" s="327"/>
      <c r="F117" s="350" t="s">
        <v>3461</v>
      </c>
      <c r="G117" s="327"/>
      <c r="H117" s="327" t="s">
        <v>3507</v>
      </c>
      <c r="I117" s="327" t="s">
        <v>3508</v>
      </c>
      <c r="J117" s="327"/>
      <c r="K117" s="341"/>
    </row>
    <row r="118" s="1" customFormat="1" ht="15" customHeight="1">
      <c r="B118" s="355"/>
      <c r="C118" s="361"/>
      <c r="D118" s="361"/>
      <c r="E118" s="361"/>
      <c r="F118" s="361"/>
      <c r="G118" s="361"/>
      <c r="H118" s="361"/>
      <c r="I118" s="361"/>
      <c r="J118" s="361"/>
      <c r="K118" s="357"/>
    </row>
    <row r="119" s="1" customFormat="1" ht="18.75" customHeight="1">
      <c r="B119" s="362"/>
      <c r="C119" s="363"/>
      <c r="D119" s="363"/>
      <c r="E119" s="363"/>
      <c r="F119" s="364"/>
      <c r="G119" s="363"/>
      <c r="H119" s="363"/>
      <c r="I119" s="363"/>
      <c r="J119" s="363"/>
      <c r="K119" s="362"/>
    </row>
    <row r="120" s="1" customFormat="1" ht="18.75" customHeight="1"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</row>
    <row r="121" s="1" customFormat="1" ht="7.5" customHeight="1">
      <c r="B121" s="365"/>
      <c r="C121" s="366"/>
      <c r="D121" s="366"/>
      <c r="E121" s="366"/>
      <c r="F121" s="366"/>
      <c r="G121" s="366"/>
      <c r="H121" s="366"/>
      <c r="I121" s="366"/>
      <c r="J121" s="366"/>
      <c r="K121" s="367"/>
    </row>
    <row r="122" s="1" customFormat="1" ht="45" customHeight="1">
      <c r="B122" s="368"/>
      <c r="C122" s="318" t="s">
        <v>3509</v>
      </c>
      <c r="D122" s="318"/>
      <c r="E122" s="318"/>
      <c r="F122" s="318"/>
      <c r="G122" s="318"/>
      <c r="H122" s="318"/>
      <c r="I122" s="318"/>
      <c r="J122" s="318"/>
      <c r="K122" s="369"/>
    </row>
    <row r="123" s="1" customFormat="1" ht="17.25" customHeight="1">
      <c r="B123" s="370"/>
      <c r="C123" s="342" t="s">
        <v>3455</v>
      </c>
      <c r="D123" s="342"/>
      <c r="E123" s="342"/>
      <c r="F123" s="342" t="s">
        <v>3456</v>
      </c>
      <c r="G123" s="343"/>
      <c r="H123" s="342" t="s">
        <v>60</v>
      </c>
      <c r="I123" s="342" t="s">
        <v>63</v>
      </c>
      <c r="J123" s="342" t="s">
        <v>3457</v>
      </c>
      <c r="K123" s="371"/>
    </row>
    <row r="124" s="1" customFormat="1" ht="17.25" customHeight="1">
      <c r="B124" s="370"/>
      <c r="C124" s="344" t="s">
        <v>3458</v>
      </c>
      <c r="D124" s="344"/>
      <c r="E124" s="344"/>
      <c r="F124" s="345" t="s">
        <v>3459</v>
      </c>
      <c r="G124" s="346"/>
      <c r="H124" s="344"/>
      <c r="I124" s="344"/>
      <c r="J124" s="344" t="s">
        <v>3460</v>
      </c>
      <c r="K124" s="371"/>
    </row>
    <row r="125" s="1" customFormat="1" ht="5.25" customHeight="1">
      <c r="B125" s="372"/>
      <c r="C125" s="347"/>
      <c r="D125" s="347"/>
      <c r="E125" s="347"/>
      <c r="F125" s="347"/>
      <c r="G125" s="373"/>
      <c r="H125" s="347"/>
      <c r="I125" s="347"/>
      <c r="J125" s="347"/>
      <c r="K125" s="374"/>
    </row>
    <row r="126" s="1" customFormat="1" ht="15" customHeight="1">
      <c r="B126" s="372"/>
      <c r="C126" s="327" t="s">
        <v>3464</v>
      </c>
      <c r="D126" s="349"/>
      <c r="E126" s="349"/>
      <c r="F126" s="350" t="s">
        <v>3461</v>
      </c>
      <c r="G126" s="327"/>
      <c r="H126" s="327" t="s">
        <v>3501</v>
      </c>
      <c r="I126" s="327" t="s">
        <v>3463</v>
      </c>
      <c r="J126" s="327">
        <v>120</v>
      </c>
      <c r="K126" s="375"/>
    </row>
    <row r="127" s="1" customFormat="1" ht="15" customHeight="1">
      <c r="B127" s="372"/>
      <c r="C127" s="327" t="s">
        <v>3510</v>
      </c>
      <c r="D127" s="327"/>
      <c r="E127" s="327"/>
      <c r="F127" s="350" t="s">
        <v>3461</v>
      </c>
      <c r="G127" s="327"/>
      <c r="H127" s="327" t="s">
        <v>3511</v>
      </c>
      <c r="I127" s="327" t="s">
        <v>3463</v>
      </c>
      <c r="J127" s="327" t="s">
        <v>3512</v>
      </c>
      <c r="K127" s="375"/>
    </row>
    <row r="128" s="1" customFormat="1" ht="15" customHeight="1">
      <c r="B128" s="372"/>
      <c r="C128" s="327" t="s">
        <v>96</v>
      </c>
      <c r="D128" s="327"/>
      <c r="E128" s="327"/>
      <c r="F128" s="350" t="s">
        <v>3461</v>
      </c>
      <c r="G128" s="327"/>
      <c r="H128" s="327" t="s">
        <v>3513</v>
      </c>
      <c r="I128" s="327" t="s">
        <v>3463</v>
      </c>
      <c r="J128" s="327" t="s">
        <v>3512</v>
      </c>
      <c r="K128" s="375"/>
    </row>
    <row r="129" s="1" customFormat="1" ht="15" customHeight="1">
      <c r="B129" s="372"/>
      <c r="C129" s="327" t="s">
        <v>3472</v>
      </c>
      <c r="D129" s="327"/>
      <c r="E129" s="327"/>
      <c r="F129" s="350" t="s">
        <v>3467</v>
      </c>
      <c r="G129" s="327"/>
      <c r="H129" s="327" t="s">
        <v>3473</v>
      </c>
      <c r="I129" s="327" t="s">
        <v>3463</v>
      </c>
      <c r="J129" s="327">
        <v>15</v>
      </c>
      <c r="K129" s="375"/>
    </row>
    <row r="130" s="1" customFormat="1" ht="15" customHeight="1">
      <c r="B130" s="372"/>
      <c r="C130" s="353" t="s">
        <v>3474</v>
      </c>
      <c r="D130" s="353"/>
      <c r="E130" s="353"/>
      <c r="F130" s="354" t="s">
        <v>3467</v>
      </c>
      <c r="G130" s="353"/>
      <c r="H130" s="353" t="s">
        <v>3475</v>
      </c>
      <c r="I130" s="353" t="s">
        <v>3463</v>
      </c>
      <c r="J130" s="353">
        <v>15</v>
      </c>
      <c r="K130" s="375"/>
    </row>
    <row r="131" s="1" customFormat="1" ht="15" customHeight="1">
      <c r="B131" s="372"/>
      <c r="C131" s="353" t="s">
        <v>3476</v>
      </c>
      <c r="D131" s="353"/>
      <c r="E131" s="353"/>
      <c r="F131" s="354" t="s">
        <v>3467</v>
      </c>
      <c r="G131" s="353"/>
      <c r="H131" s="353" t="s">
        <v>3477</v>
      </c>
      <c r="I131" s="353" t="s">
        <v>3463</v>
      </c>
      <c r="J131" s="353">
        <v>20</v>
      </c>
      <c r="K131" s="375"/>
    </row>
    <row r="132" s="1" customFormat="1" ht="15" customHeight="1">
      <c r="B132" s="372"/>
      <c r="C132" s="353" t="s">
        <v>3478</v>
      </c>
      <c r="D132" s="353"/>
      <c r="E132" s="353"/>
      <c r="F132" s="354" t="s">
        <v>3467</v>
      </c>
      <c r="G132" s="353"/>
      <c r="H132" s="353" t="s">
        <v>3479</v>
      </c>
      <c r="I132" s="353" t="s">
        <v>3463</v>
      </c>
      <c r="J132" s="353">
        <v>20</v>
      </c>
      <c r="K132" s="375"/>
    </row>
    <row r="133" s="1" customFormat="1" ht="15" customHeight="1">
      <c r="B133" s="372"/>
      <c r="C133" s="327" t="s">
        <v>3466</v>
      </c>
      <c r="D133" s="327"/>
      <c r="E133" s="327"/>
      <c r="F133" s="350" t="s">
        <v>3467</v>
      </c>
      <c r="G133" s="327"/>
      <c r="H133" s="327" t="s">
        <v>3501</v>
      </c>
      <c r="I133" s="327" t="s">
        <v>3463</v>
      </c>
      <c r="J133" s="327">
        <v>50</v>
      </c>
      <c r="K133" s="375"/>
    </row>
    <row r="134" s="1" customFormat="1" ht="15" customHeight="1">
      <c r="B134" s="372"/>
      <c r="C134" s="327" t="s">
        <v>3480</v>
      </c>
      <c r="D134" s="327"/>
      <c r="E134" s="327"/>
      <c r="F134" s="350" t="s">
        <v>3467</v>
      </c>
      <c r="G134" s="327"/>
      <c r="H134" s="327" t="s">
        <v>3501</v>
      </c>
      <c r="I134" s="327" t="s">
        <v>3463</v>
      </c>
      <c r="J134" s="327">
        <v>50</v>
      </c>
      <c r="K134" s="375"/>
    </row>
    <row r="135" s="1" customFormat="1" ht="15" customHeight="1">
      <c r="B135" s="372"/>
      <c r="C135" s="327" t="s">
        <v>3486</v>
      </c>
      <c r="D135" s="327"/>
      <c r="E135" s="327"/>
      <c r="F135" s="350" t="s">
        <v>3467</v>
      </c>
      <c r="G135" s="327"/>
      <c r="H135" s="327" t="s">
        <v>3501</v>
      </c>
      <c r="I135" s="327" t="s">
        <v>3463</v>
      </c>
      <c r="J135" s="327">
        <v>50</v>
      </c>
      <c r="K135" s="375"/>
    </row>
    <row r="136" s="1" customFormat="1" ht="15" customHeight="1">
      <c r="B136" s="372"/>
      <c r="C136" s="327" t="s">
        <v>3488</v>
      </c>
      <c r="D136" s="327"/>
      <c r="E136" s="327"/>
      <c r="F136" s="350" t="s">
        <v>3467</v>
      </c>
      <c r="G136" s="327"/>
      <c r="H136" s="327" t="s">
        <v>3501</v>
      </c>
      <c r="I136" s="327" t="s">
        <v>3463</v>
      </c>
      <c r="J136" s="327">
        <v>50</v>
      </c>
      <c r="K136" s="375"/>
    </row>
    <row r="137" s="1" customFormat="1" ht="15" customHeight="1">
      <c r="B137" s="372"/>
      <c r="C137" s="327" t="s">
        <v>3489</v>
      </c>
      <c r="D137" s="327"/>
      <c r="E137" s="327"/>
      <c r="F137" s="350" t="s">
        <v>3467</v>
      </c>
      <c r="G137" s="327"/>
      <c r="H137" s="327" t="s">
        <v>3514</v>
      </c>
      <c r="I137" s="327" t="s">
        <v>3463</v>
      </c>
      <c r="J137" s="327">
        <v>255</v>
      </c>
      <c r="K137" s="375"/>
    </row>
    <row r="138" s="1" customFormat="1" ht="15" customHeight="1">
      <c r="B138" s="372"/>
      <c r="C138" s="327" t="s">
        <v>3491</v>
      </c>
      <c r="D138" s="327"/>
      <c r="E138" s="327"/>
      <c r="F138" s="350" t="s">
        <v>3461</v>
      </c>
      <c r="G138" s="327"/>
      <c r="H138" s="327" t="s">
        <v>3515</v>
      </c>
      <c r="I138" s="327" t="s">
        <v>3493</v>
      </c>
      <c r="J138" s="327"/>
      <c r="K138" s="375"/>
    </row>
    <row r="139" s="1" customFormat="1" ht="15" customHeight="1">
      <c r="B139" s="372"/>
      <c r="C139" s="327" t="s">
        <v>3494</v>
      </c>
      <c r="D139" s="327"/>
      <c r="E139" s="327"/>
      <c r="F139" s="350" t="s">
        <v>3461</v>
      </c>
      <c r="G139" s="327"/>
      <c r="H139" s="327" t="s">
        <v>3516</v>
      </c>
      <c r="I139" s="327" t="s">
        <v>3496</v>
      </c>
      <c r="J139" s="327"/>
      <c r="K139" s="375"/>
    </row>
    <row r="140" s="1" customFormat="1" ht="15" customHeight="1">
      <c r="B140" s="372"/>
      <c r="C140" s="327" t="s">
        <v>3497</v>
      </c>
      <c r="D140" s="327"/>
      <c r="E140" s="327"/>
      <c r="F140" s="350" t="s">
        <v>3461</v>
      </c>
      <c r="G140" s="327"/>
      <c r="H140" s="327" t="s">
        <v>3497</v>
      </c>
      <c r="I140" s="327" t="s">
        <v>3496</v>
      </c>
      <c r="J140" s="327"/>
      <c r="K140" s="375"/>
    </row>
    <row r="141" s="1" customFormat="1" ht="15" customHeight="1">
      <c r="B141" s="372"/>
      <c r="C141" s="327" t="s">
        <v>44</v>
      </c>
      <c r="D141" s="327"/>
      <c r="E141" s="327"/>
      <c r="F141" s="350" t="s">
        <v>3461</v>
      </c>
      <c r="G141" s="327"/>
      <c r="H141" s="327" t="s">
        <v>3517</v>
      </c>
      <c r="I141" s="327" t="s">
        <v>3496</v>
      </c>
      <c r="J141" s="327"/>
      <c r="K141" s="375"/>
    </row>
    <row r="142" s="1" customFormat="1" ht="15" customHeight="1">
      <c r="B142" s="372"/>
      <c r="C142" s="327" t="s">
        <v>3518</v>
      </c>
      <c r="D142" s="327"/>
      <c r="E142" s="327"/>
      <c r="F142" s="350" t="s">
        <v>3461</v>
      </c>
      <c r="G142" s="327"/>
      <c r="H142" s="327" t="s">
        <v>3519</v>
      </c>
      <c r="I142" s="327" t="s">
        <v>3496</v>
      </c>
      <c r="J142" s="327"/>
      <c r="K142" s="375"/>
    </row>
    <row r="143" s="1" customFormat="1" ht="15" customHeight="1">
      <c r="B143" s="376"/>
      <c r="C143" s="377"/>
      <c r="D143" s="377"/>
      <c r="E143" s="377"/>
      <c r="F143" s="377"/>
      <c r="G143" s="377"/>
      <c r="H143" s="377"/>
      <c r="I143" s="377"/>
      <c r="J143" s="377"/>
      <c r="K143" s="378"/>
    </row>
    <row r="144" s="1" customFormat="1" ht="18.75" customHeight="1">
      <c r="B144" s="363"/>
      <c r="C144" s="363"/>
      <c r="D144" s="363"/>
      <c r="E144" s="363"/>
      <c r="F144" s="364"/>
      <c r="G144" s="363"/>
      <c r="H144" s="363"/>
      <c r="I144" s="363"/>
      <c r="J144" s="363"/>
      <c r="K144" s="363"/>
    </row>
    <row r="145" s="1" customFormat="1" ht="18.75" customHeight="1"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</row>
    <row r="146" s="1" customFormat="1" ht="7.5" customHeight="1">
      <c r="B146" s="336"/>
      <c r="C146" s="337"/>
      <c r="D146" s="337"/>
      <c r="E146" s="337"/>
      <c r="F146" s="337"/>
      <c r="G146" s="337"/>
      <c r="H146" s="337"/>
      <c r="I146" s="337"/>
      <c r="J146" s="337"/>
      <c r="K146" s="338"/>
    </row>
    <row r="147" s="1" customFormat="1" ht="45" customHeight="1">
      <c r="B147" s="339"/>
      <c r="C147" s="340" t="s">
        <v>3520</v>
      </c>
      <c r="D147" s="340"/>
      <c r="E147" s="340"/>
      <c r="F147" s="340"/>
      <c r="G147" s="340"/>
      <c r="H147" s="340"/>
      <c r="I147" s="340"/>
      <c r="J147" s="340"/>
      <c r="K147" s="341"/>
    </row>
    <row r="148" s="1" customFormat="1" ht="17.25" customHeight="1">
      <c r="B148" s="339"/>
      <c r="C148" s="342" t="s">
        <v>3455</v>
      </c>
      <c r="D148" s="342"/>
      <c r="E148" s="342"/>
      <c r="F148" s="342" t="s">
        <v>3456</v>
      </c>
      <c r="G148" s="343"/>
      <c r="H148" s="342" t="s">
        <v>60</v>
      </c>
      <c r="I148" s="342" t="s">
        <v>63</v>
      </c>
      <c r="J148" s="342" t="s">
        <v>3457</v>
      </c>
      <c r="K148" s="341"/>
    </row>
    <row r="149" s="1" customFormat="1" ht="17.25" customHeight="1">
      <c r="B149" s="339"/>
      <c r="C149" s="344" t="s">
        <v>3458</v>
      </c>
      <c r="D149" s="344"/>
      <c r="E149" s="344"/>
      <c r="F149" s="345" t="s">
        <v>3459</v>
      </c>
      <c r="G149" s="346"/>
      <c r="H149" s="344"/>
      <c r="I149" s="344"/>
      <c r="J149" s="344" t="s">
        <v>3460</v>
      </c>
      <c r="K149" s="341"/>
    </row>
    <row r="150" s="1" customFormat="1" ht="5.25" customHeight="1">
      <c r="B150" s="352"/>
      <c r="C150" s="347"/>
      <c r="D150" s="347"/>
      <c r="E150" s="347"/>
      <c r="F150" s="347"/>
      <c r="G150" s="348"/>
      <c r="H150" s="347"/>
      <c r="I150" s="347"/>
      <c r="J150" s="347"/>
      <c r="K150" s="375"/>
    </row>
    <row r="151" s="1" customFormat="1" ht="15" customHeight="1">
      <c r="B151" s="352"/>
      <c r="C151" s="379" t="s">
        <v>3464</v>
      </c>
      <c r="D151" s="327"/>
      <c r="E151" s="327"/>
      <c r="F151" s="380" t="s">
        <v>3461</v>
      </c>
      <c r="G151" s="327"/>
      <c r="H151" s="379" t="s">
        <v>3501</v>
      </c>
      <c r="I151" s="379" t="s">
        <v>3463</v>
      </c>
      <c r="J151" s="379">
        <v>120</v>
      </c>
      <c r="K151" s="375"/>
    </row>
    <row r="152" s="1" customFormat="1" ht="15" customHeight="1">
      <c r="B152" s="352"/>
      <c r="C152" s="379" t="s">
        <v>3510</v>
      </c>
      <c r="D152" s="327"/>
      <c r="E152" s="327"/>
      <c r="F152" s="380" t="s">
        <v>3461</v>
      </c>
      <c r="G152" s="327"/>
      <c r="H152" s="379" t="s">
        <v>3521</v>
      </c>
      <c r="I152" s="379" t="s">
        <v>3463</v>
      </c>
      <c r="J152" s="379" t="s">
        <v>3512</v>
      </c>
      <c r="K152" s="375"/>
    </row>
    <row r="153" s="1" customFormat="1" ht="15" customHeight="1">
      <c r="B153" s="352"/>
      <c r="C153" s="379" t="s">
        <v>96</v>
      </c>
      <c r="D153" s="327"/>
      <c r="E153" s="327"/>
      <c r="F153" s="380" t="s">
        <v>3461</v>
      </c>
      <c r="G153" s="327"/>
      <c r="H153" s="379" t="s">
        <v>3522</v>
      </c>
      <c r="I153" s="379" t="s">
        <v>3463</v>
      </c>
      <c r="J153" s="379" t="s">
        <v>3512</v>
      </c>
      <c r="K153" s="375"/>
    </row>
    <row r="154" s="1" customFormat="1" ht="15" customHeight="1">
      <c r="B154" s="352"/>
      <c r="C154" s="379" t="s">
        <v>3466</v>
      </c>
      <c r="D154" s="327"/>
      <c r="E154" s="327"/>
      <c r="F154" s="380" t="s">
        <v>3467</v>
      </c>
      <c r="G154" s="327"/>
      <c r="H154" s="379" t="s">
        <v>3501</v>
      </c>
      <c r="I154" s="379" t="s">
        <v>3463</v>
      </c>
      <c r="J154" s="379">
        <v>50</v>
      </c>
      <c r="K154" s="375"/>
    </row>
    <row r="155" s="1" customFormat="1" ht="15" customHeight="1">
      <c r="B155" s="352"/>
      <c r="C155" s="379" t="s">
        <v>3469</v>
      </c>
      <c r="D155" s="327"/>
      <c r="E155" s="327"/>
      <c r="F155" s="380" t="s">
        <v>3461</v>
      </c>
      <c r="G155" s="327"/>
      <c r="H155" s="379" t="s">
        <v>3501</v>
      </c>
      <c r="I155" s="379" t="s">
        <v>3471</v>
      </c>
      <c r="J155" s="379"/>
      <c r="K155" s="375"/>
    </row>
    <row r="156" s="1" customFormat="1" ht="15" customHeight="1">
      <c r="B156" s="352"/>
      <c r="C156" s="379" t="s">
        <v>3480</v>
      </c>
      <c r="D156" s="327"/>
      <c r="E156" s="327"/>
      <c r="F156" s="380" t="s">
        <v>3467</v>
      </c>
      <c r="G156" s="327"/>
      <c r="H156" s="379" t="s">
        <v>3501</v>
      </c>
      <c r="I156" s="379" t="s">
        <v>3463</v>
      </c>
      <c r="J156" s="379">
        <v>50</v>
      </c>
      <c r="K156" s="375"/>
    </row>
    <row r="157" s="1" customFormat="1" ht="15" customHeight="1">
      <c r="B157" s="352"/>
      <c r="C157" s="379" t="s">
        <v>3488</v>
      </c>
      <c r="D157" s="327"/>
      <c r="E157" s="327"/>
      <c r="F157" s="380" t="s">
        <v>3467</v>
      </c>
      <c r="G157" s="327"/>
      <c r="H157" s="379" t="s">
        <v>3501</v>
      </c>
      <c r="I157" s="379" t="s">
        <v>3463</v>
      </c>
      <c r="J157" s="379">
        <v>50</v>
      </c>
      <c r="K157" s="375"/>
    </row>
    <row r="158" s="1" customFormat="1" ht="15" customHeight="1">
      <c r="B158" s="352"/>
      <c r="C158" s="379" t="s">
        <v>3486</v>
      </c>
      <c r="D158" s="327"/>
      <c r="E158" s="327"/>
      <c r="F158" s="380" t="s">
        <v>3467</v>
      </c>
      <c r="G158" s="327"/>
      <c r="H158" s="379" t="s">
        <v>3501</v>
      </c>
      <c r="I158" s="379" t="s">
        <v>3463</v>
      </c>
      <c r="J158" s="379">
        <v>50</v>
      </c>
      <c r="K158" s="375"/>
    </row>
    <row r="159" s="1" customFormat="1" ht="15" customHeight="1">
      <c r="B159" s="352"/>
      <c r="C159" s="379" t="s">
        <v>215</v>
      </c>
      <c r="D159" s="327"/>
      <c r="E159" s="327"/>
      <c r="F159" s="380" t="s">
        <v>3461</v>
      </c>
      <c r="G159" s="327"/>
      <c r="H159" s="379" t="s">
        <v>3523</v>
      </c>
      <c r="I159" s="379" t="s">
        <v>3463</v>
      </c>
      <c r="J159" s="379" t="s">
        <v>3524</v>
      </c>
      <c r="K159" s="375"/>
    </row>
    <row r="160" s="1" customFormat="1" ht="15" customHeight="1">
      <c r="B160" s="352"/>
      <c r="C160" s="379" t="s">
        <v>3525</v>
      </c>
      <c r="D160" s="327"/>
      <c r="E160" s="327"/>
      <c r="F160" s="380" t="s">
        <v>3461</v>
      </c>
      <c r="G160" s="327"/>
      <c r="H160" s="379" t="s">
        <v>3526</v>
      </c>
      <c r="I160" s="379" t="s">
        <v>3496</v>
      </c>
      <c r="J160" s="379"/>
      <c r="K160" s="375"/>
    </row>
    <row r="161" s="1" customFormat="1" ht="15" customHeight="1">
      <c r="B161" s="381"/>
      <c r="C161" s="361"/>
      <c r="D161" s="361"/>
      <c r="E161" s="361"/>
      <c r="F161" s="361"/>
      <c r="G161" s="361"/>
      <c r="H161" s="361"/>
      <c r="I161" s="361"/>
      <c r="J161" s="361"/>
      <c r="K161" s="382"/>
    </row>
    <row r="162" s="1" customFormat="1" ht="18.75" customHeight="1">
      <c r="B162" s="363"/>
      <c r="C162" s="373"/>
      <c r="D162" s="373"/>
      <c r="E162" s="373"/>
      <c r="F162" s="383"/>
      <c r="G162" s="373"/>
      <c r="H162" s="373"/>
      <c r="I162" s="373"/>
      <c r="J162" s="373"/>
      <c r="K162" s="363"/>
    </row>
    <row r="163" s="1" customFormat="1" ht="18.75" customHeight="1"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</row>
    <row r="164" s="1" customFormat="1" ht="7.5" customHeight="1">
      <c r="B164" s="314"/>
      <c r="C164" s="315"/>
      <c r="D164" s="315"/>
      <c r="E164" s="315"/>
      <c r="F164" s="315"/>
      <c r="G164" s="315"/>
      <c r="H164" s="315"/>
      <c r="I164" s="315"/>
      <c r="J164" s="315"/>
      <c r="K164" s="316"/>
    </row>
    <row r="165" s="1" customFormat="1" ht="45" customHeight="1">
      <c r="B165" s="317"/>
      <c r="C165" s="318" t="s">
        <v>3527</v>
      </c>
      <c r="D165" s="318"/>
      <c r="E165" s="318"/>
      <c r="F165" s="318"/>
      <c r="G165" s="318"/>
      <c r="H165" s="318"/>
      <c r="I165" s="318"/>
      <c r="J165" s="318"/>
      <c r="K165" s="319"/>
    </row>
    <row r="166" s="1" customFormat="1" ht="17.25" customHeight="1">
      <c r="B166" s="317"/>
      <c r="C166" s="342" t="s">
        <v>3455</v>
      </c>
      <c r="D166" s="342"/>
      <c r="E166" s="342"/>
      <c r="F166" s="342" t="s">
        <v>3456</v>
      </c>
      <c r="G166" s="384"/>
      <c r="H166" s="385" t="s">
        <v>60</v>
      </c>
      <c r="I166" s="385" t="s">
        <v>63</v>
      </c>
      <c r="J166" s="342" t="s">
        <v>3457</v>
      </c>
      <c r="K166" s="319"/>
    </row>
    <row r="167" s="1" customFormat="1" ht="17.25" customHeight="1">
      <c r="B167" s="320"/>
      <c r="C167" s="344" t="s">
        <v>3458</v>
      </c>
      <c r="D167" s="344"/>
      <c r="E167" s="344"/>
      <c r="F167" s="345" t="s">
        <v>3459</v>
      </c>
      <c r="G167" s="386"/>
      <c r="H167" s="387"/>
      <c r="I167" s="387"/>
      <c r="J167" s="344" t="s">
        <v>3460</v>
      </c>
      <c r="K167" s="322"/>
    </row>
    <row r="168" s="1" customFormat="1" ht="5.25" customHeight="1">
      <c r="B168" s="352"/>
      <c r="C168" s="347"/>
      <c r="D168" s="347"/>
      <c r="E168" s="347"/>
      <c r="F168" s="347"/>
      <c r="G168" s="348"/>
      <c r="H168" s="347"/>
      <c r="I168" s="347"/>
      <c r="J168" s="347"/>
      <c r="K168" s="375"/>
    </row>
    <row r="169" s="1" customFormat="1" ht="15" customHeight="1">
      <c r="B169" s="352"/>
      <c r="C169" s="327" t="s">
        <v>3464</v>
      </c>
      <c r="D169" s="327"/>
      <c r="E169" s="327"/>
      <c r="F169" s="350" t="s">
        <v>3461</v>
      </c>
      <c r="G169" s="327"/>
      <c r="H169" s="327" t="s">
        <v>3501</v>
      </c>
      <c r="I169" s="327" t="s">
        <v>3463</v>
      </c>
      <c r="J169" s="327">
        <v>120</v>
      </c>
      <c r="K169" s="375"/>
    </row>
    <row r="170" s="1" customFormat="1" ht="15" customHeight="1">
      <c r="B170" s="352"/>
      <c r="C170" s="327" t="s">
        <v>3510</v>
      </c>
      <c r="D170" s="327"/>
      <c r="E170" s="327"/>
      <c r="F170" s="350" t="s">
        <v>3461</v>
      </c>
      <c r="G170" s="327"/>
      <c r="H170" s="327" t="s">
        <v>3511</v>
      </c>
      <c r="I170" s="327" t="s">
        <v>3463</v>
      </c>
      <c r="J170" s="327" t="s">
        <v>3512</v>
      </c>
      <c r="K170" s="375"/>
    </row>
    <row r="171" s="1" customFormat="1" ht="15" customHeight="1">
      <c r="B171" s="352"/>
      <c r="C171" s="327" t="s">
        <v>96</v>
      </c>
      <c r="D171" s="327"/>
      <c r="E171" s="327"/>
      <c r="F171" s="350" t="s">
        <v>3461</v>
      </c>
      <c r="G171" s="327"/>
      <c r="H171" s="327" t="s">
        <v>3528</v>
      </c>
      <c r="I171" s="327" t="s">
        <v>3463</v>
      </c>
      <c r="J171" s="327" t="s">
        <v>3512</v>
      </c>
      <c r="K171" s="375"/>
    </row>
    <row r="172" s="1" customFormat="1" ht="15" customHeight="1">
      <c r="B172" s="352"/>
      <c r="C172" s="327" t="s">
        <v>3466</v>
      </c>
      <c r="D172" s="327"/>
      <c r="E172" s="327"/>
      <c r="F172" s="350" t="s">
        <v>3467</v>
      </c>
      <c r="G172" s="327"/>
      <c r="H172" s="327" t="s">
        <v>3528</v>
      </c>
      <c r="I172" s="327" t="s">
        <v>3463</v>
      </c>
      <c r="J172" s="327">
        <v>50</v>
      </c>
      <c r="K172" s="375"/>
    </row>
    <row r="173" s="1" customFormat="1" ht="15" customHeight="1">
      <c r="B173" s="352"/>
      <c r="C173" s="327" t="s">
        <v>3469</v>
      </c>
      <c r="D173" s="327"/>
      <c r="E173" s="327"/>
      <c r="F173" s="350" t="s">
        <v>3461</v>
      </c>
      <c r="G173" s="327"/>
      <c r="H173" s="327" t="s">
        <v>3528</v>
      </c>
      <c r="I173" s="327" t="s">
        <v>3471</v>
      </c>
      <c r="J173" s="327"/>
      <c r="K173" s="375"/>
    </row>
    <row r="174" s="1" customFormat="1" ht="15" customHeight="1">
      <c r="B174" s="352"/>
      <c r="C174" s="327" t="s">
        <v>3480</v>
      </c>
      <c r="D174" s="327"/>
      <c r="E174" s="327"/>
      <c r="F174" s="350" t="s">
        <v>3467</v>
      </c>
      <c r="G174" s="327"/>
      <c r="H174" s="327" t="s">
        <v>3528</v>
      </c>
      <c r="I174" s="327" t="s">
        <v>3463</v>
      </c>
      <c r="J174" s="327">
        <v>50</v>
      </c>
      <c r="K174" s="375"/>
    </row>
    <row r="175" s="1" customFormat="1" ht="15" customHeight="1">
      <c r="B175" s="352"/>
      <c r="C175" s="327" t="s">
        <v>3488</v>
      </c>
      <c r="D175" s="327"/>
      <c r="E175" s="327"/>
      <c r="F175" s="350" t="s">
        <v>3467</v>
      </c>
      <c r="G175" s="327"/>
      <c r="H175" s="327" t="s">
        <v>3528</v>
      </c>
      <c r="I175" s="327" t="s">
        <v>3463</v>
      </c>
      <c r="J175" s="327">
        <v>50</v>
      </c>
      <c r="K175" s="375"/>
    </row>
    <row r="176" s="1" customFormat="1" ht="15" customHeight="1">
      <c r="B176" s="352"/>
      <c r="C176" s="327" t="s">
        <v>3486</v>
      </c>
      <c r="D176" s="327"/>
      <c r="E176" s="327"/>
      <c r="F176" s="350" t="s">
        <v>3467</v>
      </c>
      <c r="G176" s="327"/>
      <c r="H176" s="327" t="s">
        <v>3528</v>
      </c>
      <c r="I176" s="327" t="s">
        <v>3463</v>
      </c>
      <c r="J176" s="327">
        <v>50</v>
      </c>
      <c r="K176" s="375"/>
    </row>
    <row r="177" s="1" customFormat="1" ht="15" customHeight="1">
      <c r="B177" s="352"/>
      <c r="C177" s="327" t="s">
        <v>244</v>
      </c>
      <c r="D177" s="327"/>
      <c r="E177" s="327"/>
      <c r="F177" s="350" t="s">
        <v>3461</v>
      </c>
      <c r="G177" s="327"/>
      <c r="H177" s="327" t="s">
        <v>3529</v>
      </c>
      <c r="I177" s="327" t="s">
        <v>3530</v>
      </c>
      <c r="J177" s="327"/>
      <c r="K177" s="375"/>
    </row>
    <row r="178" s="1" customFormat="1" ht="15" customHeight="1">
      <c r="B178" s="352"/>
      <c r="C178" s="327" t="s">
        <v>63</v>
      </c>
      <c r="D178" s="327"/>
      <c r="E178" s="327"/>
      <c r="F178" s="350" t="s">
        <v>3461</v>
      </c>
      <c r="G178" s="327"/>
      <c r="H178" s="327" t="s">
        <v>3531</v>
      </c>
      <c r="I178" s="327" t="s">
        <v>3532</v>
      </c>
      <c r="J178" s="327">
        <v>1</v>
      </c>
      <c r="K178" s="375"/>
    </row>
    <row r="179" s="1" customFormat="1" ht="15" customHeight="1">
      <c r="B179" s="352"/>
      <c r="C179" s="327" t="s">
        <v>59</v>
      </c>
      <c r="D179" s="327"/>
      <c r="E179" s="327"/>
      <c r="F179" s="350" t="s">
        <v>3461</v>
      </c>
      <c r="G179" s="327"/>
      <c r="H179" s="327" t="s">
        <v>3533</v>
      </c>
      <c r="I179" s="327" t="s">
        <v>3463</v>
      </c>
      <c r="J179" s="327">
        <v>20</v>
      </c>
      <c r="K179" s="375"/>
    </row>
    <row r="180" s="1" customFormat="1" ht="15" customHeight="1">
      <c r="B180" s="352"/>
      <c r="C180" s="327" t="s">
        <v>60</v>
      </c>
      <c r="D180" s="327"/>
      <c r="E180" s="327"/>
      <c r="F180" s="350" t="s">
        <v>3461</v>
      </c>
      <c r="G180" s="327"/>
      <c r="H180" s="327" t="s">
        <v>3534</v>
      </c>
      <c r="I180" s="327" t="s">
        <v>3463</v>
      </c>
      <c r="J180" s="327">
        <v>255</v>
      </c>
      <c r="K180" s="375"/>
    </row>
    <row r="181" s="1" customFormat="1" ht="15" customHeight="1">
      <c r="B181" s="352"/>
      <c r="C181" s="327" t="s">
        <v>245</v>
      </c>
      <c r="D181" s="327"/>
      <c r="E181" s="327"/>
      <c r="F181" s="350" t="s">
        <v>3461</v>
      </c>
      <c r="G181" s="327"/>
      <c r="H181" s="327" t="s">
        <v>3425</v>
      </c>
      <c r="I181" s="327" t="s">
        <v>3463</v>
      </c>
      <c r="J181" s="327">
        <v>10</v>
      </c>
      <c r="K181" s="375"/>
    </row>
    <row r="182" s="1" customFormat="1" ht="15" customHeight="1">
      <c r="B182" s="352"/>
      <c r="C182" s="327" t="s">
        <v>246</v>
      </c>
      <c r="D182" s="327"/>
      <c r="E182" s="327"/>
      <c r="F182" s="350" t="s">
        <v>3461</v>
      </c>
      <c r="G182" s="327"/>
      <c r="H182" s="327" t="s">
        <v>3535</v>
      </c>
      <c r="I182" s="327" t="s">
        <v>3496</v>
      </c>
      <c r="J182" s="327"/>
      <c r="K182" s="375"/>
    </row>
    <row r="183" s="1" customFormat="1" ht="15" customHeight="1">
      <c r="B183" s="352"/>
      <c r="C183" s="327" t="s">
        <v>3536</v>
      </c>
      <c r="D183" s="327"/>
      <c r="E183" s="327"/>
      <c r="F183" s="350" t="s">
        <v>3461</v>
      </c>
      <c r="G183" s="327"/>
      <c r="H183" s="327" t="s">
        <v>3537</v>
      </c>
      <c r="I183" s="327" t="s">
        <v>3496</v>
      </c>
      <c r="J183" s="327"/>
      <c r="K183" s="375"/>
    </row>
    <row r="184" s="1" customFormat="1" ht="15" customHeight="1">
      <c r="B184" s="352"/>
      <c r="C184" s="327" t="s">
        <v>3525</v>
      </c>
      <c r="D184" s="327"/>
      <c r="E184" s="327"/>
      <c r="F184" s="350" t="s">
        <v>3461</v>
      </c>
      <c r="G184" s="327"/>
      <c r="H184" s="327" t="s">
        <v>3538</v>
      </c>
      <c r="I184" s="327" t="s">
        <v>3496</v>
      </c>
      <c r="J184" s="327"/>
      <c r="K184" s="375"/>
    </row>
    <row r="185" s="1" customFormat="1" ht="15" customHeight="1">
      <c r="B185" s="352"/>
      <c r="C185" s="327" t="s">
        <v>248</v>
      </c>
      <c r="D185" s="327"/>
      <c r="E185" s="327"/>
      <c r="F185" s="350" t="s">
        <v>3467</v>
      </c>
      <c r="G185" s="327"/>
      <c r="H185" s="327" t="s">
        <v>3539</v>
      </c>
      <c r="I185" s="327" t="s">
        <v>3463</v>
      </c>
      <c r="J185" s="327">
        <v>50</v>
      </c>
      <c r="K185" s="375"/>
    </row>
    <row r="186" s="1" customFormat="1" ht="15" customHeight="1">
      <c r="B186" s="352"/>
      <c r="C186" s="327" t="s">
        <v>3540</v>
      </c>
      <c r="D186" s="327"/>
      <c r="E186" s="327"/>
      <c r="F186" s="350" t="s">
        <v>3467</v>
      </c>
      <c r="G186" s="327"/>
      <c r="H186" s="327" t="s">
        <v>3541</v>
      </c>
      <c r="I186" s="327" t="s">
        <v>3542</v>
      </c>
      <c r="J186" s="327"/>
      <c r="K186" s="375"/>
    </row>
    <row r="187" s="1" customFormat="1" ht="15" customHeight="1">
      <c r="B187" s="352"/>
      <c r="C187" s="327" t="s">
        <v>3543</v>
      </c>
      <c r="D187" s="327"/>
      <c r="E187" s="327"/>
      <c r="F187" s="350" t="s">
        <v>3467</v>
      </c>
      <c r="G187" s="327"/>
      <c r="H187" s="327" t="s">
        <v>3544</v>
      </c>
      <c r="I187" s="327" t="s">
        <v>3542</v>
      </c>
      <c r="J187" s="327"/>
      <c r="K187" s="375"/>
    </row>
    <row r="188" s="1" customFormat="1" ht="15" customHeight="1">
      <c r="B188" s="352"/>
      <c r="C188" s="327" t="s">
        <v>3545</v>
      </c>
      <c r="D188" s="327"/>
      <c r="E188" s="327"/>
      <c r="F188" s="350" t="s">
        <v>3467</v>
      </c>
      <c r="G188" s="327"/>
      <c r="H188" s="327" t="s">
        <v>3546</v>
      </c>
      <c r="I188" s="327" t="s">
        <v>3542</v>
      </c>
      <c r="J188" s="327"/>
      <c r="K188" s="375"/>
    </row>
    <row r="189" s="1" customFormat="1" ht="15" customHeight="1">
      <c r="B189" s="352"/>
      <c r="C189" s="388" t="s">
        <v>3547</v>
      </c>
      <c r="D189" s="327"/>
      <c r="E189" s="327"/>
      <c r="F189" s="350" t="s">
        <v>3467</v>
      </c>
      <c r="G189" s="327"/>
      <c r="H189" s="327" t="s">
        <v>3548</v>
      </c>
      <c r="I189" s="327" t="s">
        <v>3549</v>
      </c>
      <c r="J189" s="389" t="s">
        <v>3550</v>
      </c>
      <c r="K189" s="375"/>
    </row>
    <row r="190" s="1" customFormat="1" ht="15" customHeight="1">
      <c r="B190" s="352"/>
      <c r="C190" s="388" t="s">
        <v>48</v>
      </c>
      <c r="D190" s="327"/>
      <c r="E190" s="327"/>
      <c r="F190" s="350" t="s">
        <v>3461</v>
      </c>
      <c r="G190" s="327"/>
      <c r="H190" s="324" t="s">
        <v>3551</v>
      </c>
      <c r="I190" s="327" t="s">
        <v>3552</v>
      </c>
      <c r="J190" s="327"/>
      <c r="K190" s="375"/>
    </row>
    <row r="191" s="1" customFormat="1" ht="15" customHeight="1">
      <c r="B191" s="352"/>
      <c r="C191" s="388" t="s">
        <v>3553</v>
      </c>
      <c r="D191" s="327"/>
      <c r="E191" s="327"/>
      <c r="F191" s="350" t="s">
        <v>3461</v>
      </c>
      <c r="G191" s="327"/>
      <c r="H191" s="327" t="s">
        <v>3554</v>
      </c>
      <c r="I191" s="327" t="s">
        <v>3496</v>
      </c>
      <c r="J191" s="327"/>
      <c r="K191" s="375"/>
    </row>
    <row r="192" s="1" customFormat="1" ht="15" customHeight="1">
      <c r="B192" s="352"/>
      <c r="C192" s="388" t="s">
        <v>3555</v>
      </c>
      <c r="D192" s="327"/>
      <c r="E192" s="327"/>
      <c r="F192" s="350" t="s">
        <v>3461</v>
      </c>
      <c r="G192" s="327"/>
      <c r="H192" s="327" t="s">
        <v>3556</v>
      </c>
      <c r="I192" s="327" t="s">
        <v>3496</v>
      </c>
      <c r="J192" s="327"/>
      <c r="K192" s="375"/>
    </row>
    <row r="193" s="1" customFormat="1" ht="15" customHeight="1">
      <c r="B193" s="352"/>
      <c r="C193" s="388" t="s">
        <v>3557</v>
      </c>
      <c r="D193" s="327"/>
      <c r="E193" s="327"/>
      <c r="F193" s="350" t="s">
        <v>3467</v>
      </c>
      <c r="G193" s="327"/>
      <c r="H193" s="327" t="s">
        <v>3558</v>
      </c>
      <c r="I193" s="327" t="s">
        <v>3496</v>
      </c>
      <c r="J193" s="327"/>
      <c r="K193" s="375"/>
    </row>
    <row r="194" s="1" customFormat="1" ht="15" customHeight="1">
      <c r="B194" s="381"/>
      <c r="C194" s="390"/>
      <c r="D194" s="361"/>
      <c r="E194" s="361"/>
      <c r="F194" s="361"/>
      <c r="G194" s="361"/>
      <c r="H194" s="361"/>
      <c r="I194" s="361"/>
      <c r="J194" s="361"/>
      <c r="K194" s="382"/>
    </row>
    <row r="195" s="1" customFormat="1" ht="18.75" customHeight="1">
      <c r="B195" s="363"/>
      <c r="C195" s="373"/>
      <c r="D195" s="373"/>
      <c r="E195" s="373"/>
      <c r="F195" s="383"/>
      <c r="G195" s="373"/>
      <c r="H195" s="373"/>
      <c r="I195" s="373"/>
      <c r="J195" s="373"/>
      <c r="K195" s="363"/>
    </row>
    <row r="196" s="1" customFormat="1" ht="18.75" customHeight="1">
      <c r="B196" s="363"/>
      <c r="C196" s="373"/>
      <c r="D196" s="373"/>
      <c r="E196" s="373"/>
      <c r="F196" s="383"/>
      <c r="G196" s="373"/>
      <c r="H196" s="373"/>
      <c r="I196" s="373"/>
      <c r="J196" s="373"/>
      <c r="K196" s="363"/>
    </row>
    <row r="197" s="1" customFormat="1" ht="18.75" customHeight="1"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</row>
    <row r="198" s="1" customFormat="1" ht="13.5">
      <c r="B198" s="314"/>
      <c r="C198" s="315"/>
      <c r="D198" s="315"/>
      <c r="E198" s="315"/>
      <c r="F198" s="315"/>
      <c r="G198" s="315"/>
      <c r="H198" s="315"/>
      <c r="I198" s="315"/>
      <c r="J198" s="315"/>
      <c r="K198" s="316"/>
    </row>
    <row r="199" s="1" customFormat="1" ht="21">
      <c r="B199" s="317"/>
      <c r="C199" s="318" t="s">
        <v>3559</v>
      </c>
      <c r="D199" s="318"/>
      <c r="E199" s="318"/>
      <c r="F199" s="318"/>
      <c r="G199" s="318"/>
      <c r="H199" s="318"/>
      <c r="I199" s="318"/>
      <c r="J199" s="318"/>
      <c r="K199" s="319"/>
    </row>
    <row r="200" s="1" customFormat="1" ht="25.5" customHeight="1">
      <c r="B200" s="317"/>
      <c r="C200" s="391" t="s">
        <v>3560</v>
      </c>
      <c r="D200" s="391"/>
      <c r="E200" s="391"/>
      <c r="F200" s="391" t="s">
        <v>3561</v>
      </c>
      <c r="G200" s="392"/>
      <c r="H200" s="391" t="s">
        <v>3562</v>
      </c>
      <c r="I200" s="391"/>
      <c r="J200" s="391"/>
      <c r="K200" s="319"/>
    </row>
    <row r="201" s="1" customFormat="1" ht="5.25" customHeight="1">
      <c r="B201" s="352"/>
      <c r="C201" s="347"/>
      <c r="D201" s="347"/>
      <c r="E201" s="347"/>
      <c r="F201" s="347"/>
      <c r="G201" s="373"/>
      <c r="H201" s="347"/>
      <c r="I201" s="347"/>
      <c r="J201" s="347"/>
      <c r="K201" s="375"/>
    </row>
    <row r="202" s="1" customFormat="1" ht="15" customHeight="1">
      <c r="B202" s="352"/>
      <c r="C202" s="327" t="s">
        <v>3552</v>
      </c>
      <c r="D202" s="327"/>
      <c r="E202" s="327"/>
      <c r="F202" s="350" t="s">
        <v>49</v>
      </c>
      <c r="G202" s="327"/>
      <c r="H202" s="327" t="s">
        <v>3563</v>
      </c>
      <c r="I202" s="327"/>
      <c r="J202" s="327"/>
      <c r="K202" s="375"/>
    </row>
    <row r="203" s="1" customFormat="1" ht="15" customHeight="1">
      <c r="B203" s="352"/>
      <c r="C203" s="327"/>
      <c r="D203" s="327"/>
      <c r="E203" s="327"/>
      <c r="F203" s="350" t="s">
        <v>50</v>
      </c>
      <c r="G203" s="327"/>
      <c r="H203" s="327" t="s">
        <v>3564</v>
      </c>
      <c r="I203" s="327"/>
      <c r="J203" s="327"/>
      <c r="K203" s="375"/>
    </row>
    <row r="204" s="1" customFormat="1" ht="15" customHeight="1">
      <c r="B204" s="352"/>
      <c r="C204" s="327"/>
      <c r="D204" s="327"/>
      <c r="E204" s="327"/>
      <c r="F204" s="350" t="s">
        <v>53</v>
      </c>
      <c r="G204" s="327"/>
      <c r="H204" s="327" t="s">
        <v>3565</v>
      </c>
      <c r="I204" s="327"/>
      <c r="J204" s="327"/>
      <c r="K204" s="375"/>
    </row>
    <row r="205" s="1" customFormat="1" ht="15" customHeight="1">
      <c r="B205" s="352"/>
      <c r="C205" s="327"/>
      <c r="D205" s="327"/>
      <c r="E205" s="327"/>
      <c r="F205" s="350" t="s">
        <v>51</v>
      </c>
      <c r="G205" s="327"/>
      <c r="H205" s="327" t="s">
        <v>3566</v>
      </c>
      <c r="I205" s="327"/>
      <c r="J205" s="327"/>
      <c r="K205" s="375"/>
    </row>
    <row r="206" s="1" customFormat="1" ht="15" customHeight="1">
      <c r="B206" s="352"/>
      <c r="C206" s="327"/>
      <c r="D206" s="327"/>
      <c r="E206" s="327"/>
      <c r="F206" s="350" t="s">
        <v>52</v>
      </c>
      <c r="G206" s="327"/>
      <c r="H206" s="327" t="s">
        <v>3567</v>
      </c>
      <c r="I206" s="327"/>
      <c r="J206" s="327"/>
      <c r="K206" s="375"/>
    </row>
    <row r="207" s="1" customFormat="1" ht="15" customHeight="1">
      <c r="B207" s="352"/>
      <c r="C207" s="327"/>
      <c r="D207" s="327"/>
      <c r="E207" s="327"/>
      <c r="F207" s="350"/>
      <c r="G207" s="327"/>
      <c r="H207" s="327"/>
      <c r="I207" s="327"/>
      <c r="J207" s="327"/>
      <c r="K207" s="375"/>
    </row>
    <row r="208" s="1" customFormat="1" ht="15" customHeight="1">
      <c r="B208" s="352"/>
      <c r="C208" s="327" t="s">
        <v>3508</v>
      </c>
      <c r="D208" s="327"/>
      <c r="E208" s="327"/>
      <c r="F208" s="350" t="s">
        <v>84</v>
      </c>
      <c r="G208" s="327"/>
      <c r="H208" s="327" t="s">
        <v>3568</v>
      </c>
      <c r="I208" s="327"/>
      <c r="J208" s="327"/>
      <c r="K208" s="375"/>
    </row>
    <row r="209" s="1" customFormat="1" ht="15" customHeight="1">
      <c r="B209" s="352"/>
      <c r="C209" s="327"/>
      <c r="D209" s="327"/>
      <c r="E209" s="327"/>
      <c r="F209" s="350" t="s">
        <v>3407</v>
      </c>
      <c r="G209" s="327"/>
      <c r="H209" s="327" t="s">
        <v>3408</v>
      </c>
      <c r="I209" s="327"/>
      <c r="J209" s="327"/>
      <c r="K209" s="375"/>
    </row>
    <row r="210" s="1" customFormat="1" ht="15" customHeight="1">
      <c r="B210" s="352"/>
      <c r="C210" s="327"/>
      <c r="D210" s="327"/>
      <c r="E210" s="327"/>
      <c r="F210" s="350" t="s">
        <v>3405</v>
      </c>
      <c r="G210" s="327"/>
      <c r="H210" s="327" t="s">
        <v>3569</v>
      </c>
      <c r="I210" s="327"/>
      <c r="J210" s="327"/>
      <c r="K210" s="375"/>
    </row>
    <row r="211" s="1" customFormat="1" ht="15" customHeight="1">
      <c r="B211" s="393"/>
      <c r="C211" s="327"/>
      <c r="D211" s="327"/>
      <c r="E211" s="327"/>
      <c r="F211" s="350" t="s">
        <v>113</v>
      </c>
      <c r="G211" s="388"/>
      <c r="H211" s="379" t="s">
        <v>3409</v>
      </c>
      <c r="I211" s="379"/>
      <c r="J211" s="379"/>
      <c r="K211" s="394"/>
    </row>
    <row r="212" s="1" customFormat="1" ht="15" customHeight="1">
      <c r="B212" s="393"/>
      <c r="C212" s="327"/>
      <c r="D212" s="327"/>
      <c r="E212" s="327"/>
      <c r="F212" s="350" t="s">
        <v>2009</v>
      </c>
      <c r="G212" s="388"/>
      <c r="H212" s="379" t="s">
        <v>3214</v>
      </c>
      <c r="I212" s="379"/>
      <c r="J212" s="379"/>
      <c r="K212" s="394"/>
    </row>
    <row r="213" s="1" customFormat="1" ht="15" customHeight="1">
      <c r="B213" s="393"/>
      <c r="C213" s="327"/>
      <c r="D213" s="327"/>
      <c r="E213" s="327"/>
      <c r="F213" s="350"/>
      <c r="G213" s="388"/>
      <c r="H213" s="379"/>
      <c r="I213" s="379"/>
      <c r="J213" s="379"/>
      <c r="K213" s="394"/>
    </row>
    <row r="214" s="1" customFormat="1" ht="15" customHeight="1">
      <c r="B214" s="393"/>
      <c r="C214" s="327" t="s">
        <v>3532</v>
      </c>
      <c r="D214" s="327"/>
      <c r="E214" s="327"/>
      <c r="F214" s="350">
        <v>1</v>
      </c>
      <c r="G214" s="388"/>
      <c r="H214" s="379" t="s">
        <v>3570</v>
      </c>
      <c r="I214" s="379"/>
      <c r="J214" s="379"/>
      <c r="K214" s="394"/>
    </row>
    <row r="215" s="1" customFormat="1" ht="15" customHeight="1">
      <c r="B215" s="393"/>
      <c r="C215" s="327"/>
      <c r="D215" s="327"/>
      <c r="E215" s="327"/>
      <c r="F215" s="350">
        <v>2</v>
      </c>
      <c r="G215" s="388"/>
      <c r="H215" s="379" t="s">
        <v>3571</v>
      </c>
      <c r="I215" s="379"/>
      <c r="J215" s="379"/>
      <c r="K215" s="394"/>
    </row>
    <row r="216" s="1" customFormat="1" ht="15" customHeight="1">
      <c r="B216" s="393"/>
      <c r="C216" s="327"/>
      <c r="D216" s="327"/>
      <c r="E216" s="327"/>
      <c r="F216" s="350">
        <v>3</v>
      </c>
      <c r="G216" s="388"/>
      <c r="H216" s="379" t="s">
        <v>3572</v>
      </c>
      <c r="I216" s="379"/>
      <c r="J216" s="379"/>
      <c r="K216" s="394"/>
    </row>
    <row r="217" s="1" customFormat="1" ht="15" customHeight="1">
      <c r="B217" s="393"/>
      <c r="C217" s="327"/>
      <c r="D217" s="327"/>
      <c r="E217" s="327"/>
      <c r="F217" s="350">
        <v>4</v>
      </c>
      <c r="G217" s="388"/>
      <c r="H217" s="379" t="s">
        <v>3573</v>
      </c>
      <c r="I217" s="379"/>
      <c r="J217" s="379"/>
      <c r="K217" s="394"/>
    </row>
    <row r="218" s="1" customFormat="1" ht="12.75" customHeight="1">
      <c r="B218" s="395"/>
      <c r="C218" s="396"/>
      <c r="D218" s="396"/>
      <c r="E218" s="396"/>
      <c r="F218" s="396"/>
      <c r="G218" s="396"/>
      <c r="H218" s="396"/>
      <c r="I218" s="396"/>
      <c r="J218" s="396"/>
      <c r="K218" s="39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Šimůnek</dc:creator>
  <cp:lastModifiedBy>Miroslav Šimůnek</cp:lastModifiedBy>
  <dcterms:created xsi:type="dcterms:W3CDTF">2023-04-06T11:53:32Z</dcterms:created>
  <dcterms:modified xsi:type="dcterms:W3CDTF">2023-04-06T11:53:50Z</dcterms:modified>
</cp:coreProperties>
</file>